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汝阳县一般公共预算收支预算总表" sheetId="1" r:id="rId1"/>
    <sheet name="2022年汝阳县一般公共预算收入预算表" sheetId="2" r:id="rId2"/>
    <sheet name="2022年汝阳县一般公共预算支出预算表" sheetId="3" r:id="rId3"/>
    <sheet name="2022年汝阳县县级一般公共预算收入预算表" sheetId="4" r:id="rId4"/>
    <sheet name="2022年汝阳县县级一般公共预算支出预算表" sheetId="5" r:id="rId5"/>
    <sheet name="2022年汝阳县县级一般公共预算支出预算表（项级）" sheetId="6" r:id="rId6"/>
    <sheet name="2022年汝阳县县本级一般公共预算支出预算表" sheetId="7" r:id="rId7"/>
    <sheet name="2022年汝阳县一般公共预算基本支出表" sheetId="8" r:id="rId8"/>
    <sheet name="2022年汝阳县一般公共预算“三公”经费支出预算表" sheetId="9" r:id="rId9"/>
    <sheet name="2022年税收返还和转移支付预算表" sheetId="10" r:id="rId10"/>
    <sheet name="2021年和2022年政府一般债务限额余额情况表" sheetId="12" r:id="rId11"/>
    <sheet name="2022年汝阳县政府性基金收支预算总表" sheetId="14" r:id="rId12"/>
    <sheet name="2022年汝阳县政府性基金收入预算表" sheetId="15" r:id="rId13"/>
    <sheet name="2022年汝阳县政府性基金支出预算表" sheetId="16" r:id="rId14"/>
    <sheet name="2022年汝阳县县级政府性基金收入预算表" sheetId="17" r:id="rId15"/>
    <sheet name="2022年汝阳县县级政府性基金支出预算表" sheetId="18" r:id="rId16"/>
    <sheet name="2022年政府性基金预算转移支付表" sheetId="19" r:id="rId17"/>
    <sheet name="2021年和2022年政府专项债务限额余额情况表" sheetId="11" r:id="rId18"/>
    <sheet name="2022年汝阳县新增政府专项债券安排情况" sheetId="13" r:id="rId19"/>
    <sheet name="2022年汝阳县国有资本经营收支预算表" sheetId="29" r:id="rId20"/>
    <sheet name="2022年度汝阳县国有资本经营收入预算表" sheetId="20" r:id="rId21"/>
    <sheet name="2022年度汝阳县国有资本经营支出预算表" sheetId="21" r:id="rId22"/>
    <sheet name="2022年度汝阳县本级国有资本经营支出预算表" sheetId="22" r:id="rId23"/>
    <sheet name="2022年国有资本经营预算转移支付情况表" sheetId="23" r:id="rId24"/>
    <sheet name="汝阳县2022年社会保险基金收入预算" sheetId="24" r:id="rId25"/>
    <sheet name="汝阳县2022年社会保险基金支出预算" sheetId="25" r:id="rId26"/>
    <sheet name="2022年汝阳县政府采购预算表" sheetId="26" r:id="rId27"/>
    <sheet name="2022年汝阳县政府购买服务预算表" sheetId="28" r:id="rId28"/>
    <sheet name="2022年汝阳县行政事业单位资产配置申报表" sheetId="27" r:id="rId29"/>
  </sheets>
  <definedNames>
    <definedName name="_xlnm.Print_Titles" localSheetId="5">'2022年汝阳县县级一般公共预算支出预算表（项级）'!$1:$3</definedName>
    <definedName name="_xlnm._FilterDatabase" localSheetId="14" hidden="1">'2022年汝阳县县级政府性基金收入预算表'!$A$1:$D$14</definedName>
  </definedNames>
  <calcPr calcId="144525" concurrentCalc="0"/>
</workbook>
</file>

<file path=xl/sharedStrings.xml><?xml version="1.0" encoding="utf-8"?>
<sst xmlns="http://schemas.openxmlformats.org/spreadsheetml/2006/main" count="4543" uniqueCount="2151">
  <si>
    <t>2022年汝阳县一般公共预算收支预算总表</t>
  </si>
  <si>
    <t>单位：万元</t>
  </si>
  <si>
    <t>项目</t>
  </si>
  <si>
    <t>收入预算数</t>
  </si>
  <si>
    <t>支出预算数</t>
  </si>
  <si>
    <t>县级收入</t>
  </si>
  <si>
    <t>县级支出</t>
  </si>
  <si>
    <t>上级补助收入</t>
  </si>
  <si>
    <t>上解上级支出</t>
  </si>
  <si>
    <t xml:space="preserve">  返还性收入</t>
  </si>
  <si>
    <t>一般债务还本支出</t>
  </si>
  <si>
    <t xml:space="preserve">  一般性转移支付收入</t>
  </si>
  <si>
    <t xml:space="preserve">  专项转移支付收入</t>
  </si>
  <si>
    <t>下级上解收入</t>
  </si>
  <si>
    <t>上年结余收入</t>
  </si>
  <si>
    <t>调入资金</t>
  </si>
  <si>
    <t>一般债务转贷收入</t>
  </si>
  <si>
    <t>动用预算稳定调节基金</t>
  </si>
  <si>
    <t>收入总计</t>
  </si>
  <si>
    <t>支出总计</t>
  </si>
  <si>
    <t>2022年汝阳县一般公共预算收入预算表</t>
  </si>
  <si>
    <t>2022年预算数</t>
  </si>
  <si>
    <t>2021年执行数</t>
  </si>
  <si>
    <t>预算数为上年执行数%</t>
  </si>
  <si>
    <t>2022年汝阳县一般公共预算支出预算表</t>
  </si>
  <si>
    <t>2021年预算数</t>
  </si>
  <si>
    <t>预算数为上年预算数%</t>
  </si>
  <si>
    <t>调出资金</t>
  </si>
  <si>
    <t>安排预算稳定调节基金</t>
  </si>
  <si>
    <t>年终结余</t>
  </si>
  <si>
    <t>2022年汝阳县县级一般公共预算收入预算表</t>
  </si>
  <si>
    <t>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</si>
  <si>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</si>
  <si>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</si>
  <si>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</si>
  <si>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</si>
  <si>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</si>
  <si>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</si>
  <si>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</si>
  <si>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</si>
  <si>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</si>
  <si>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</si>
  <si>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</si>
  <si>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</si>
  <si>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</si>
  <si>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</si>
  <si>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</si>
  <si>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</si>
  <si>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</si>
  <si>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</si>
  <si>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</si>
  <si>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</si>
  <si>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</si>
  <si>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</si>
  <si>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</si>
  <si>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</si>
  <si>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合计</t>
  </si>
  <si>
    <t>2022年汝阳县县级一般公共预算支出预算表</t>
  </si>
  <si>
    <t>项       目</t>
  </si>
  <si>
    <t>一般公共服务支出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</si>
  <si>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</si>
  <si>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</si>
  <si>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</si>
  <si>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</si>
  <si>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</si>
  <si>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</si>
  <si>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</si>
  <si>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</si>
  <si>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</si>
  <si>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</si>
  <si>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</si>
  <si>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</si>
  <si>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</si>
  <si>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</si>
  <si>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国土海洋气象等支出</t>
  </si>
  <si>
    <t>住房保障支出</t>
  </si>
  <si>
    <t>粮油物资储备支出</t>
  </si>
  <si>
    <t>灾害防治及应急管理</t>
  </si>
  <si>
    <t>预备费</t>
  </si>
  <si>
    <t>债务付息支出</t>
  </si>
  <si>
    <t>其他支出</t>
  </si>
  <si>
    <t>合  计</t>
  </si>
  <si>
    <t>2022年汝阳县县级一般公共预算支出预算表（项级）</t>
  </si>
  <si>
    <t>单位:万元</t>
  </si>
  <si>
    <t>科目编码</t>
  </si>
  <si>
    <t>科目名称</t>
  </si>
  <si>
    <t>为上年预算数%</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</si>
  <si>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</si>
  <si>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</si>
  <si>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</si>
  <si>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</si>
  <si>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</si>
  <si>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</si>
  <si>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</si>
  <si>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</si>
  <si>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</si>
  <si>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</si>
  <si>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</si>
  <si>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</si>
  <si>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</si>
  <si>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</si>
  <si>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</si>
  <si>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</si>
  <si>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</si>
  <si>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</si>
  <si>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</si>
  <si>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</si>
  <si>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</si>
  <si>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</si>
  <si>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</si>
  <si>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</si>
  <si>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</si>
  <si>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</si>
  <si>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</si>
  <si>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</si>
  <si>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</si>
  <si>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</si>
  <si>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</si>
  <si>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</si>
  <si>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</si>
  <si>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</si>
  <si>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</si>
  <si>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</si>
  <si>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</si>
  <si>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</si>
  <si>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</si>
  <si>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</si>
  <si>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</si>
  <si>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</si>
  <si>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</si>
  <si>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</si>
  <si>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</si>
  <si>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</si>
  <si>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</si>
  <si>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</si>
  <si>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</si>
  <si>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</si>
  <si>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</si>
  <si>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</si>
  <si>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</si>
  <si>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</si>
  <si>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</si>
  <si>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</si>
  <si>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</si>
  <si>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</si>
  <si>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</si>
  <si>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</si>
  <si>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</si>
  <si>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</si>
  <si>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</si>
  <si>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</si>
  <si>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</si>
  <si>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</si>
  <si>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</si>
  <si>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</si>
  <si>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</si>
  <si>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</si>
  <si>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</si>
  <si>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</si>
  <si>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</si>
  <si>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</si>
  <si>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</si>
  <si>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</si>
  <si>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</si>
  <si>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</si>
  <si>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</si>
  <si>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</si>
  <si>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</si>
  <si>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</si>
  <si>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</si>
  <si>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</si>
  <si>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</si>
  <si>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</si>
  <si>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</si>
  <si>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</si>
  <si>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</si>
  <si>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</si>
  <si>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</si>
  <si>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</si>
  <si>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</si>
  <si>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</si>
  <si>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</si>
  <si>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</si>
  <si>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</si>
  <si>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</si>
  <si>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</si>
  <si>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</si>
  <si>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</si>
  <si>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</si>
  <si>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</si>
  <si>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</si>
  <si>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</si>
  <si>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</si>
  <si>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</si>
  <si>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</si>
  <si>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</si>
  <si>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</si>
  <si>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</si>
  <si>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</si>
  <si>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</si>
  <si>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</si>
  <si>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</si>
  <si>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</si>
  <si>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</si>
  <si>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</si>
  <si>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</si>
  <si>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</si>
  <si>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</si>
  <si>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</si>
  <si>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</si>
  <si>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</si>
  <si>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</si>
  <si>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</si>
  <si>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</si>
  <si>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</si>
  <si>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</si>
  <si>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</si>
  <si>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</si>
  <si>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</si>
  <si>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</si>
  <si>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</si>
  <si>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</si>
  <si>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</si>
  <si>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</si>
  <si>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</si>
  <si>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</si>
  <si>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</si>
  <si>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</si>
  <si>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</si>
  <si>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</si>
  <si>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</si>
  <si>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</si>
  <si>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</si>
  <si>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</si>
  <si>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</si>
  <si>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</si>
  <si>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</si>
  <si>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</si>
  <si>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</si>
  <si>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</si>
  <si>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</si>
  <si>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</si>
  <si>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</si>
  <si>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</si>
  <si>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</si>
  <si>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</si>
  <si>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</si>
  <si>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</si>
  <si>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</si>
  <si>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</si>
  <si>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</si>
  <si>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</si>
  <si>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</si>
  <si>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</si>
  <si>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</si>
  <si>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</si>
  <si>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</si>
  <si>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</si>
  <si>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</si>
  <si>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</si>
  <si>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</si>
  <si>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</si>
  <si>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</si>
  <si>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</si>
  <si>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</si>
  <si>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</si>
  <si>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</si>
  <si>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</si>
  <si>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</si>
  <si>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</si>
  <si>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</si>
  <si>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</si>
  <si>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</si>
  <si>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</si>
  <si>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</si>
  <si>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</si>
  <si>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</si>
  <si>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</si>
  <si>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</si>
  <si>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</si>
  <si>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</si>
  <si>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</si>
  <si>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</si>
  <si>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</si>
  <si>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</si>
  <si>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</si>
  <si>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</si>
  <si>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</si>
  <si>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</si>
  <si>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</si>
  <si>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</si>
  <si>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</si>
  <si>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</si>
  <si>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</si>
  <si>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</si>
  <si>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</si>
  <si>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</si>
  <si>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</si>
  <si>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</si>
  <si>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</si>
  <si>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</si>
  <si>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</si>
  <si>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</si>
  <si>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</si>
  <si>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</si>
  <si>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</si>
  <si>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</si>
  <si>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</si>
  <si>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</si>
  <si>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</si>
  <si>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</si>
  <si>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</si>
  <si>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</si>
  <si>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</si>
  <si>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</si>
  <si>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</si>
  <si>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</si>
  <si>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</si>
  <si>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</si>
  <si>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</si>
  <si>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</si>
  <si>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</si>
  <si>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</si>
  <si>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</si>
  <si>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</si>
  <si>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</si>
  <si>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</si>
  <si>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</si>
  <si>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</si>
  <si>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</si>
  <si>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</si>
  <si>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</si>
  <si>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</si>
  <si>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</si>
  <si>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</si>
  <si>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</si>
  <si>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</si>
  <si>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</si>
  <si>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</si>
  <si>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</si>
  <si>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</si>
  <si>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</si>
  <si>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</si>
  <si>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</si>
  <si>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</si>
  <si>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</si>
  <si>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</si>
  <si>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</si>
  <si>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</si>
  <si>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</si>
  <si>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</si>
  <si>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</si>
  <si>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</si>
  <si>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</si>
  <si>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</si>
  <si>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</si>
  <si>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</si>
  <si>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</si>
  <si>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</si>
  <si>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</si>
  <si>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</si>
  <si>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</si>
  <si>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</si>
  <si>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</si>
  <si>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</si>
  <si>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</si>
  <si>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</si>
  <si>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</si>
  <si>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</si>
  <si>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</si>
  <si>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</si>
  <si>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</si>
  <si>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</si>
  <si>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</si>
  <si>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</si>
  <si>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</si>
  <si>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</si>
  <si>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</si>
  <si>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</si>
  <si>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</si>
  <si>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</si>
  <si>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</si>
  <si>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</si>
  <si>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</si>
  <si>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</si>
  <si>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</si>
  <si>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</si>
  <si>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</si>
  <si>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</si>
  <si>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</si>
  <si>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</si>
  <si>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</si>
  <si>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</si>
  <si>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</si>
  <si>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</si>
  <si>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</si>
  <si>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</si>
  <si>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</si>
  <si>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</si>
  <si>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</si>
  <si>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</si>
  <si>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</si>
  <si>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</si>
  <si>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</si>
  <si>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</si>
  <si>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</si>
  <si>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</si>
  <si>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</si>
  <si>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</si>
  <si>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</si>
  <si>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</si>
  <si>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</si>
  <si>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</si>
  <si>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</si>
  <si>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</si>
  <si>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</si>
  <si>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</si>
  <si>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</si>
  <si>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</si>
  <si>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</si>
  <si>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</si>
  <si>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</si>
  <si>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</si>
  <si>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</si>
  <si>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</si>
  <si>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</si>
  <si>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</si>
  <si>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</si>
  <si>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</si>
  <si>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</si>
  <si>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</si>
  <si>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</si>
  <si>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</si>
  <si>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</si>
  <si>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</si>
  <si>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</si>
  <si>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</si>
  <si>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</si>
  <si>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</si>
  <si>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</si>
  <si>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</si>
  <si>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</si>
  <si>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</si>
  <si>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</si>
  <si>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</si>
  <si>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</si>
  <si>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</si>
  <si>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</si>
  <si>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</si>
  <si>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</si>
  <si>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</si>
  <si>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</si>
  <si>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</si>
  <si>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</si>
  <si>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</si>
  <si>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</si>
  <si>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</si>
  <si>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</si>
  <si>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</si>
  <si>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</si>
  <si>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</si>
  <si>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</si>
  <si>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</si>
  <si>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</si>
  <si>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</si>
  <si>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</si>
  <si>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</si>
  <si>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</si>
  <si>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</si>
  <si>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</si>
  <si>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</si>
  <si>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</si>
  <si>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</si>
  <si>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</si>
  <si>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</si>
  <si>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</si>
  <si>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</si>
  <si>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</si>
  <si>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</si>
  <si>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</si>
  <si>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</si>
  <si>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</si>
  <si>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</si>
  <si>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</si>
  <si>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</si>
  <si>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</si>
  <si>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</si>
  <si>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</si>
  <si>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</si>
  <si>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</si>
  <si>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</si>
  <si>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</si>
  <si>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</si>
  <si>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</si>
  <si>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</si>
  <si>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</si>
  <si>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</si>
  <si>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</si>
  <si>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</si>
  <si>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</si>
  <si>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</si>
  <si>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</si>
  <si>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</si>
  <si>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</si>
  <si>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</si>
  <si>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</si>
  <si>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</si>
  <si>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</si>
  <si>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</si>
  <si>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</si>
  <si>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</si>
  <si>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</si>
  <si>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</si>
  <si>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</si>
  <si>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</si>
  <si>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</si>
  <si>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</si>
  <si>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</si>
  <si>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</si>
  <si>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</si>
  <si>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</si>
  <si>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</si>
  <si>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</si>
  <si>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</si>
  <si>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</si>
  <si>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</si>
  <si>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</si>
  <si>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</si>
  <si>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</si>
  <si>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</si>
  <si>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</si>
  <si>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</si>
  <si>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</si>
  <si>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</si>
  <si>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</si>
  <si>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</si>
  <si>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</si>
  <si>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</si>
  <si>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</si>
  <si>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</si>
  <si>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</si>
  <si>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</si>
  <si>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</si>
  <si>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</si>
  <si>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</si>
  <si>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</si>
  <si>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</si>
  <si>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</si>
  <si>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</si>
  <si>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</si>
  <si>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</si>
  <si>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</si>
  <si>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</si>
  <si>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</si>
  <si>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</si>
  <si>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</si>
  <si>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</si>
  <si>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</si>
  <si>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</si>
  <si>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</si>
  <si>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</si>
  <si>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</si>
  <si>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</si>
  <si>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</si>
  <si>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</si>
  <si>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</si>
  <si>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</si>
  <si>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</si>
  <si>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</si>
  <si>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</si>
  <si>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</si>
  <si>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</si>
  <si>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</si>
  <si>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</si>
  <si>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</si>
  <si>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</si>
  <si>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</si>
  <si>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</si>
  <si>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</si>
  <si>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</si>
  <si>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</si>
  <si>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</si>
  <si>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</si>
  <si>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</si>
  <si>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</si>
  <si>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</si>
  <si>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</si>
  <si>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</si>
  <si>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</si>
  <si>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</si>
  <si>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</si>
  <si>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</si>
  <si>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</si>
  <si>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</si>
  <si>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</si>
  <si>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</si>
  <si>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</si>
  <si>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</si>
  <si>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</si>
  <si>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</si>
  <si>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</si>
  <si>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</si>
  <si>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</si>
  <si>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</si>
  <si>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</si>
  <si>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</si>
  <si>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</si>
  <si>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</si>
  <si>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</si>
  <si>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</si>
  <si>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</si>
  <si>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</si>
  <si>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</si>
  <si>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</si>
  <si>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</si>
  <si>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</si>
  <si>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</si>
  <si>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</si>
  <si>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</si>
  <si>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</si>
  <si>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</si>
  <si>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</si>
  <si>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</si>
  <si>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</si>
  <si>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</si>
  <si>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</si>
  <si>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</si>
  <si>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</si>
  <si>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</si>
  <si>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</si>
  <si>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</si>
  <si>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</si>
  <si>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</si>
  <si>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</si>
  <si>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</si>
  <si>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</si>
  <si>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</si>
  <si>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</si>
  <si>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</si>
  <si>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</si>
  <si>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</si>
  <si>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</si>
  <si>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</si>
  <si>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</si>
  <si>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</si>
  <si>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</si>
  <si>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</si>
  <si>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</si>
  <si>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</si>
  <si>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</si>
  <si>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</si>
  <si>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</si>
  <si>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</si>
  <si>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</si>
  <si>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</si>
  <si>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</si>
  <si>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</si>
  <si>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</si>
  <si>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</si>
  <si>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</si>
  <si>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</si>
  <si>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</si>
  <si>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</si>
  <si>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</si>
  <si>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</si>
  <si>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</si>
  <si>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</si>
  <si>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</si>
  <si>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</si>
  <si>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</si>
  <si>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</si>
  <si>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</si>
  <si>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</si>
  <si>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</si>
  <si>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</si>
  <si>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</si>
  <si>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</si>
  <si>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</si>
  <si>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</si>
  <si>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</si>
  <si>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</si>
  <si>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</si>
  <si>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</si>
  <si>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</si>
  <si>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</si>
  <si>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</si>
  <si>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</si>
  <si>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</si>
  <si>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</si>
  <si>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</si>
  <si>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</si>
  <si>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</si>
  <si>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</si>
  <si>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</si>
  <si>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</si>
  <si>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</si>
  <si>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</si>
  <si>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</si>
  <si>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</si>
  <si>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</si>
  <si>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</si>
  <si>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</si>
  <si>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</si>
  <si>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</si>
  <si>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</si>
  <si>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</si>
  <si>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</si>
  <si>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</si>
  <si>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</si>
  <si>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</si>
  <si>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</si>
  <si>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</si>
  <si>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</si>
  <si>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</si>
  <si>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</si>
  <si>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</si>
  <si>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</si>
  <si>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</si>
  <si>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</si>
  <si>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</si>
  <si>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</si>
  <si>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</si>
  <si>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</si>
  <si>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</si>
  <si>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</si>
  <si>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</si>
  <si>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</si>
  <si>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</si>
  <si>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</si>
  <si>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</si>
  <si>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</si>
  <si>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</si>
  <si>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</si>
  <si>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</si>
  <si>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</si>
  <si>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</si>
  <si>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</si>
  <si>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</si>
  <si>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</si>
  <si>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</si>
  <si>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</si>
  <si>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</si>
  <si>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</si>
  <si>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</si>
  <si>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</si>
  <si>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</si>
  <si>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</si>
  <si>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</si>
  <si>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</si>
  <si>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</si>
  <si>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</si>
  <si>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</si>
  <si>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</si>
  <si>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</si>
  <si>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</si>
  <si>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</si>
  <si>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</si>
  <si>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</si>
  <si>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</si>
  <si>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</si>
  <si>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</si>
  <si>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</si>
  <si>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</si>
  <si>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</si>
  <si>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</si>
  <si>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</si>
  <si>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</si>
  <si>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</si>
  <si>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</si>
  <si>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</si>
  <si>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</si>
  <si>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</si>
  <si>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</si>
  <si>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</si>
  <si>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</si>
  <si>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</si>
  <si>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</si>
  <si>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</si>
  <si>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</si>
  <si>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</si>
  <si>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</si>
  <si>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</si>
  <si>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</si>
  <si>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</si>
  <si>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</si>
  <si>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</si>
  <si>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</si>
  <si>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</si>
  <si>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</si>
  <si>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</si>
  <si>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</si>
  <si>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</si>
  <si>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</si>
  <si>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</si>
  <si>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</si>
  <si>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</si>
  <si>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</si>
  <si>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</si>
  <si>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</si>
  <si>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</si>
  <si>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</si>
  <si>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</si>
  <si>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</si>
  <si>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</si>
  <si>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</si>
  <si>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</si>
  <si>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</si>
  <si>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</si>
  <si>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</si>
  <si>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</si>
  <si>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</si>
  <si>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</si>
  <si>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</si>
  <si>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</si>
  <si>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</si>
  <si>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</si>
  <si>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</si>
  <si>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</si>
  <si>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</si>
  <si>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</si>
  <si>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</si>
  <si>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</si>
  <si>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</si>
  <si>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</si>
  <si>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</si>
  <si>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</si>
  <si>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</si>
  <si>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</si>
  <si>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</si>
  <si>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</si>
  <si>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</si>
  <si>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</si>
  <si>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</si>
  <si>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</si>
  <si>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</si>
  <si>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</si>
  <si>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</si>
  <si>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</si>
  <si>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</si>
  <si>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</si>
  <si>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</si>
  <si>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</si>
  <si>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</si>
  <si>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</si>
  <si>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</si>
  <si>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</si>
  <si>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</si>
  <si>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</si>
  <si>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</si>
  <si>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</si>
  <si>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</si>
  <si>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</si>
  <si>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</si>
  <si>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</si>
  <si>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</si>
  <si>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</si>
  <si>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</si>
  <si>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</si>
  <si>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</si>
  <si>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</si>
  <si>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</si>
  <si>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</si>
  <si>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</si>
  <si>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</si>
  <si>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</si>
  <si>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</si>
  <si>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</si>
  <si>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</si>
  <si>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</si>
  <si>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</si>
  <si>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</si>
  <si>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</si>
  <si>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</si>
  <si>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</si>
  <si>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</si>
  <si>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</si>
  <si>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</si>
  <si>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</si>
  <si>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</si>
  <si>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</si>
  <si>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</si>
  <si>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</si>
  <si>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</si>
  <si>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</si>
  <si>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</si>
  <si>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</si>
  <si>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</si>
  <si>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</si>
  <si>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</si>
  <si>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</si>
  <si>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</si>
  <si>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</si>
  <si>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</si>
  <si>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</si>
  <si>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</si>
  <si>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</si>
  <si>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</si>
  <si>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</si>
  <si>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</si>
  <si>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</si>
  <si>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</si>
  <si>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</si>
  <si>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</si>
  <si>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</si>
  <si>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</si>
  <si>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</si>
  <si>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</si>
  <si>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</si>
  <si>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</si>
  <si>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</si>
  <si>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</si>
  <si>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</si>
  <si>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</si>
  <si>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</si>
  <si>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</si>
  <si>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</si>
  <si>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</si>
  <si>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</si>
  <si>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</si>
  <si>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</si>
  <si>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</si>
  <si>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</si>
  <si>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</si>
  <si>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</si>
  <si>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</si>
  <si>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</si>
  <si>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</si>
  <si>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</si>
  <si>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</si>
  <si>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</si>
  <si>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</si>
  <si>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</si>
  <si>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</si>
  <si>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</si>
  <si>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</si>
  <si>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</si>
  <si>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</si>
  <si>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</si>
  <si>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</si>
  <si>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</si>
  <si>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</si>
  <si>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</si>
  <si>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</si>
  <si>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</si>
  <si>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</si>
  <si>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</si>
  <si>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</si>
  <si>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</si>
  <si>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</si>
  <si>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</si>
  <si>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</si>
  <si>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</si>
  <si>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</si>
  <si>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</si>
  <si>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</si>
  <si>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</si>
  <si>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</si>
  <si>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</si>
  <si>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</si>
  <si>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</si>
  <si>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</si>
  <si>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</si>
  <si>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</si>
  <si>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</si>
  <si>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</si>
  <si>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</si>
  <si>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</si>
  <si>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</si>
  <si>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</si>
  <si>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</si>
  <si>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</si>
  <si>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</si>
  <si>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</si>
  <si>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</si>
  <si>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</si>
  <si>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</si>
  <si>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</si>
  <si>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</si>
  <si>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</si>
  <si>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</si>
  <si>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</si>
  <si>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</si>
  <si>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</si>
  <si>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</si>
  <si>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</si>
  <si>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</si>
  <si>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</si>
  <si>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</si>
  <si>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</si>
  <si>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</si>
  <si>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</si>
  <si>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</si>
  <si>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</si>
  <si>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</si>
  <si>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</si>
  <si>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</si>
  <si>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</si>
  <si>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</si>
  <si>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</si>
  <si>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</si>
  <si>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</si>
  <si>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</si>
  <si>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</si>
  <si>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</si>
  <si>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</si>
  <si>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</si>
  <si>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</si>
  <si>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</si>
  <si>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</si>
  <si>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</si>
  <si>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</si>
  <si>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</si>
  <si>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</si>
  <si>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</si>
  <si>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</si>
  <si>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</si>
  <si>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</si>
  <si>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</si>
  <si>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</si>
  <si>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</si>
  <si>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</si>
  <si>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</si>
  <si>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</si>
  <si>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</si>
  <si>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</si>
  <si>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</si>
  <si>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</si>
  <si>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</si>
  <si>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</si>
  <si>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</si>
  <si>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</si>
  <si>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</si>
  <si>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</si>
  <si>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</si>
  <si>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</si>
  <si>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</si>
  <si>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</si>
  <si>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</si>
  <si>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</si>
  <si>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</si>
  <si>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</si>
  <si>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</si>
  <si>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</si>
  <si>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</si>
  <si>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</si>
  <si>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</si>
  <si>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</si>
  <si>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</si>
  <si>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</si>
  <si>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</si>
  <si>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</si>
  <si>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</si>
  <si>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</si>
  <si>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</si>
  <si>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</si>
  <si>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</si>
  <si>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</si>
  <si>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</si>
  <si>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</si>
  <si>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</si>
  <si>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</si>
  <si>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</si>
  <si>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</si>
  <si>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</si>
  <si>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</si>
  <si>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</si>
  <si>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</si>
  <si>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</si>
  <si>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</si>
  <si>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</si>
  <si>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</si>
  <si>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</si>
  <si>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</si>
  <si>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</si>
  <si>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</si>
  <si>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</si>
  <si>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</si>
  <si>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</si>
  <si>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</si>
  <si>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</si>
  <si>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</si>
  <si>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</si>
  <si>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</si>
  <si>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</si>
  <si>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</si>
  <si>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</si>
  <si>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</si>
  <si>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</si>
  <si>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</si>
  <si>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</si>
  <si>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</si>
  <si>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</si>
  <si>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</si>
  <si>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</si>
  <si>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</si>
  <si>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</si>
  <si>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</si>
  <si>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</si>
  <si>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</si>
  <si>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</si>
  <si>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</si>
  <si>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2022年汝阳县本级一般公共预算支出预算表</t>
  </si>
  <si>
    <t>本级支出</t>
  </si>
  <si>
    <t>2022年汝阳县一般公共预算基本支出表</t>
  </si>
  <si>
    <t>部门预算支出经济分类科目</t>
  </si>
  <si>
    <t>政府预算支出经济分类科目编码</t>
  </si>
  <si>
    <t>本年一般公共预算基本支出</t>
  </si>
  <si>
    <t>人员经费</t>
  </si>
  <si>
    <t>公用经费</t>
  </si>
  <si>
    <t>30112</t>
  </si>
  <si>
    <t xml:space="preserve"> 其他社会保障缴费</t>
  </si>
  <si>
    <t>50102</t>
  </si>
  <si>
    <t>社会保障缴费</t>
  </si>
  <si>
    <t>30302</t>
  </si>
  <si>
    <t xml:space="preserve"> 退休费</t>
  </si>
  <si>
    <t>50905</t>
  </si>
  <si>
    <t>离退休费</t>
  </si>
  <si>
    <t>30108</t>
  </si>
  <si>
    <t xml:space="preserve"> 机关事业单位基本养老保险缴费</t>
  </si>
  <si>
    <t>30103</t>
  </si>
  <si>
    <t xml:space="preserve"> 奖金</t>
  </si>
  <si>
    <t>50101</t>
  </si>
  <si>
    <t>工资奖金津补贴</t>
  </si>
  <si>
    <t>30102</t>
  </si>
  <si>
    <t xml:space="preserve"> 津贴补贴</t>
  </si>
  <si>
    <t>30110</t>
  </si>
  <si>
    <t>职工基本医疗保险缴费</t>
  </si>
  <si>
    <t>30107</t>
  </si>
  <si>
    <t xml:space="preserve"> 绩效工资</t>
  </si>
  <si>
    <t>50501</t>
  </si>
  <si>
    <t>工资福利支出</t>
  </si>
  <si>
    <t>30305</t>
  </si>
  <si>
    <t xml:space="preserve"> 生活补助</t>
  </si>
  <si>
    <t>50901</t>
  </si>
  <si>
    <t>社会福利和救助</t>
  </si>
  <si>
    <t>30101</t>
  </si>
  <si>
    <t xml:space="preserve"> 基本工资</t>
  </si>
  <si>
    <t>30239</t>
  </si>
  <si>
    <t xml:space="preserve"> 其他交通费用</t>
  </si>
  <si>
    <t>50201</t>
  </si>
  <si>
    <t>办公经费</t>
  </si>
  <si>
    <t>30228</t>
  </si>
  <si>
    <t xml:space="preserve"> 工会经费</t>
  </si>
  <si>
    <t>30229</t>
  </si>
  <si>
    <t xml:space="preserve"> 福利费</t>
  </si>
  <si>
    <t>30301</t>
  </si>
  <si>
    <t xml:space="preserve"> 离休费</t>
  </si>
  <si>
    <t>30206</t>
  </si>
  <si>
    <t>电费</t>
  </si>
  <si>
    <t>30201</t>
  </si>
  <si>
    <t xml:space="preserve"> 办公费</t>
  </si>
  <si>
    <t>30217</t>
  </si>
  <si>
    <t>公务接待费</t>
  </si>
  <si>
    <t>50206</t>
  </si>
  <si>
    <t>30226</t>
  </si>
  <si>
    <t xml:space="preserve"> 劳务费</t>
  </si>
  <si>
    <t>50205</t>
  </si>
  <si>
    <t>委托业务费</t>
  </si>
  <si>
    <t>30231</t>
  </si>
  <si>
    <t xml:space="preserve"> 公务用车运行维护费</t>
  </si>
  <si>
    <t>50208</t>
  </si>
  <si>
    <t>公务用车运行维护费</t>
  </si>
  <si>
    <t>30213</t>
  </si>
  <si>
    <t>维修(护)费</t>
  </si>
  <si>
    <t>50209</t>
  </si>
  <si>
    <t>维修（护）费</t>
  </si>
  <si>
    <t>30211</t>
  </si>
  <si>
    <t xml:space="preserve"> 差旅费</t>
  </si>
  <si>
    <t>30202</t>
  </si>
  <si>
    <t xml:space="preserve"> 印刷费</t>
  </si>
  <si>
    <t>50502</t>
  </si>
  <si>
    <t>商品和服务支出</t>
  </si>
  <si>
    <t>30399</t>
  </si>
  <si>
    <t xml:space="preserve"> 其他对个人和家庭的补助</t>
  </si>
  <si>
    <t>50999</t>
  </si>
  <si>
    <t>其他对个人和家庭补助</t>
  </si>
  <si>
    <t>30199</t>
  </si>
  <si>
    <t xml:space="preserve"> 其他工资福利支出</t>
  </si>
  <si>
    <t>50199</t>
  </si>
  <si>
    <t>其他工资福利支出</t>
  </si>
  <si>
    <t>30109</t>
  </si>
  <si>
    <t xml:space="preserve"> 职业年金缴费</t>
  </si>
  <si>
    <t>30113</t>
  </si>
  <si>
    <t xml:space="preserve"> 住房公积金</t>
  </si>
  <si>
    <t>50103</t>
  </si>
  <si>
    <t>住房公积金</t>
  </si>
  <si>
    <t>30299</t>
  </si>
  <si>
    <t xml:space="preserve"> 其他商品和服务支出</t>
  </si>
  <si>
    <t>50299</t>
  </si>
  <si>
    <t>其他商品和服务支出</t>
  </si>
  <si>
    <t>30209</t>
  </si>
  <si>
    <t xml:space="preserve"> 物业管理费</t>
  </si>
  <si>
    <t>30205</t>
  </si>
  <si>
    <t xml:space="preserve"> 水费</t>
  </si>
  <si>
    <t>302</t>
  </si>
  <si>
    <t>502</t>
  </si>
  <si>
    <t>机关商品和服务支出</t>
  </si>
  <si>
    <t>30215</t>
  </si>
  <si>
    <t xml:space="preserve"> 会议费</t>
  </si>
  <si>
    <t>30227</t>
  </si>
  <si>
    <t xml:space="preserve"> 委托业务费</t>
  </si>
  <si>
    <t>31002</t>
  </si>
  <si>
    <t xml:space="preserve"> 办公设备购置</t>
  </si>
  <si>
    <t>50601</t>
  </si>
  <si>
    <t>资本性支出（一）</t>
  </si>
  <si>
    <t>30216</t>
  </si>
  <si>
    <t>培训费</t>
  </si>
  <si>
    <t>30218</t>
  </si>
  <si>
    <t xml:space="preserve"> 专用材料费</t>
  </si>
  <si>
    <t>50202</t>
  </si>
  <si>
    <t>会议费</t>
  </si>
  <si>
    <t>505</t>
  </si>
  <si>
    <t>对事业单位经常性补助</t>
  </si>
  <si>
    <t>50203</t>
  </si>
  <si>
    <t>30207</t>
  </si>
  <si>
    <t xml:space="preserve"> 邮电费</t>
  </si>
  <si>
    <t>50306</t>
  </si>
  <si>
    <t>设备购置</t>
  </si>
  <si>
    <t>30203</t>
  </si>
  <si>
    <t xml:space="preserve"> 咨询费</t>
  </si>
  <si>
    <t>30214</t>
  </si>
  <si>
    <t xml:space="preserve"> 租赁费</t>
  </si>
  <si>
    <t>2022年汝阳县一般公共预算“三公”经费支出预算表</t>
  </si>
  <si>
    <t>因公出国（境）费用</t>
  </si>
  <si>
    <t>公务用车购置及运行费</t>
  </si>
  <si>
    <t>其中：公务用车运行维护费</t>
  </si>
  <si>
    <t xml:space="preserve">      公务用车购置费</t>
  </si>
  <si>
    <t>备注：按照有关规定，“三公”经费包括因公出国（境）费、公务接待费、公务用车购置及运行费。（1）因公出国（境）费指单位工作人员公务出国（境）的住宿费、差旅费、伙食补助费、杂费、培训费等支出。（2）公务接待费指单位按规定开支的各类公务接待（含外宾接待）支出。（3）公务用车购置及运行费指单位公务用车购置费及租用费、燃料费、维修费、过路过桥费、保险费等支出，公务公车指用于履行公务的机动车辆，包括领导干部专车和执法执勤用车。</t>
  </si>
  <si>
    <t>2022年税收返还和转移支付预算表</t>
  </si>
  <si>
    <t>金额</t>
  </si>
  <si>
    <t>上级补助收入合计</t>
  </si>
  <si>
    <t>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</si>
  <si>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</si>
  <si>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</si>
  <si>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</si>
  <si>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</si>
  <si>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</si>
  <si>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一般性转移支付收入</t>
  </si>
  <si>
    <t xml:space="preserve">  均衡性转移支付收入</t>
  </si>
  <si>
    <t xml:space="preserve">  县级基本财力保障机制奖补资金收入</t>
  </si>
  <si>
    <t xml:space="preserve">  结算补助收入</t>
  </si>
  <si>
    <t xml:space="preserve">  固定数额补助收入</t>
  </si>
  <si>
    <t xml:space="preserve">  欠发达地区转移支付收入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</si>
  <si>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</si>
  <si>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</si>
  <si>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</si>
  <si>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</si>
  <si>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</si>
  <si>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</si>
  <si>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</si>
  <si>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交通运输共同财政事权转移支付收入</t>
  </si>
  <si>
    <t>专项转移支付收入</t>
  </si>
  <si>
    <t xml:space="preserve">  一般公共服务</t>
  </si>
  <si>
    <t xml:space="preserve">  教育</t>
  </si>
  <si>
    <t xml:space="preserve">  科学技术</t>
  </si>
  <si>
    <t xml:space="preserve">  卫生健康</t>
  </si>
  <si>
    <t>节能环保</t>
  </si>
  <si>
    <t>农林水</t>
  </si>
  <si>
    <t>商业服务业等</t>
  </si>
  <si>
    <t>2021年和2022年政府一般债务限额余额情况表</t>
  </si>
  <si>
    <t>2020年末政府一般债务余额实际数</t>
  </si>
  <si>
    <t>2021年末政府一般债务余额限额</t>
  </si>
  <si>
    <t>2021年政府一般债券发行额</t>
  </si>
  <si>
    <t>2021年政府一般债券还本额</t>
  </si>
  <si>
    <t>2021年末政府一般债务余额执行数</t>
  </si>
  <si>
    <t>2022年政府一般债务新增限额</t>
  </si>
  <si>
    <t>2022年汝阳县政府性基金收支预算总表</t>
  </si>
  <si>
    <t>预算数</t>
  </si>
  <si>
    <t>预算科目</t>
  </si>
  <si>
    <t>县级政府性基金收入</t>
  </si>
  <si>
    <t>县级政府性基金支出</t>
  </si>
  <si>
    <t>专项债券对应项目专项收入</t>
  </si>
  <si>
    <t>本 年 收 入 合 计</t>
  </si>
  <si>
    <t xml:space="preserve">  政府性基金转移支付收入</t>
  </si>
  <si>
    <t xml:space="preserve">  抗疫特别国债转移支付收入</t>
  </si>
  <si>
    <t>待偿债置换专项债券上年结余</t>
  </si>
  <si>
    <t>上年结余</t>
  </si>
  <si>
    <t xml:space="preserve">  政府性基金预算调出资金</t>
  </si>
  <si>
    <t xml:space="preserve">  抗疫特别国债调出资金</t>
  </si>
  <si>
    <t>债务(转贷)收入</t>
  </si>
  <si>
    <t>债务还本支出</t>
  </si>
  <si>
    <t>省补助计划单列市收入</t>
  </si>
  <si>
    <t>计划单列市上解省支出</t>
  </si>
  <si>
    <t>待偿债置换专项债券结余</t>
  </si>
  <si>
    <t>收 入 总 计</t>
  </si>
  <si>
    <t>支 出 总 计</t>
  </si>
  <si>
    <t>2022年汝阳县政府性基金收入预算表</t>
  </si>
  <si>
    <t>预算数为
上年执行数%</t>
  </si>
  <si>
    <t>县级政府性基金预算收入</t>
  </si>
  <si>
    <t>上年超收结转</t>
  </si>
  <si>
    <t>专项债务收入</t>
  </si>
  <si>
    <t>2022年汝阳县政府性基金支出预算表</t>
  </si>
  <si>
    <t>预算数为
上年预算数%</t>
  </si>
  <si>
    <t>专项债务转贷支出</t>
  </si>
  <si>
    <t>专项债务还本支出</t>
  </si>
  <si>
    <t>预计年终结余</t>
  </si>
  <si>
    <t>2022年汝阳县县级政府性基金收入预算表</t>
  </si>
  <si>
    <t>国有土地收益基金收入</t>
  </si>
  <si>
    <t>农业土地开发资金收入</t>
  </si>
  <si>
    <t>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</si>
  <si>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</si>
  <si>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</si>
  <si>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</si>
  <si>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</si>
  <si>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</si>
  <si>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城市基础设施配套费收入</t>
  </si>
  <si>
    <t>污水处理费收入</t>
  </si>
  <si>
    <t>2022年汝阳县县级政府性基金支出预算表</t>
  </si>
  <si>
    <t>文化旅游体育与传媒支出</t>
  </si>
  <si>
    <t xml:space="preserve"> 国家电影事业发展专项资金安排的支出</t>
  </si>
  <si>
    <t xml:space="preserve">  资助影院建设</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</si>
  <si>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</si>
  <si>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</si>
  <si>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</si>
  <si>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</si>
  <si>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</si>
  <si>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</si>
  <si>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</si>
  <si>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</si>
  <si>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</si>
  <si>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</si>
  <si>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</si>
  <si>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棚户区改造支出</t>
  </si>
  <si>
    <t xml:space="preserve">  公共租赁住房支出</t>
  </si>
  <si>
    <t xml:space="preserve">  其他国有土地使用权出让收入安排的支出</t>
  </si>
  <si>
    <t xml:space="preserve">  农业生产发展支出</t>
  </si>
  <si>
    <t xml:space="preserve">  农村社会事业支出</t>
  </si>
  <si>
    <t xml:space="preserve">  农业农村生态环境支出</t>
  </si>
  <si>
    <t xml:space="preserve"> 国有土地收益基金安排的支出</t>
  </si>
  <si>
    <t xml:space="preserve"> 农业土地开发资金安排的支出</t>
  </si>
  <si>
    <t xml:space="preserve"> 城市基础设施配套费安排的支出</t>
  </si>
  <si>
    <t xml:space="preserve">  城市公共设施</t>
  </si>
  <si>
    <t xml:space="preserve">  城市环境卫生</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</si>
  <si>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</si>
  <si>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</si>
  <si>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</si>
  <si>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</si>
  <si>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</si>
  <si>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大中型水库库区基金安排的支出</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</si>
  <si>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</si>
  <si>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</si>
  <si>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</si>
  <si>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</si>
  <si>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</si>
  <si>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</si>
  <si>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</si>
  <si>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用于城乡医疗救助的的彩票公益金支出</t>
  </si>
  <si>
    <t xml:space="preserve"> 债务付息支出</t>
  </si>
  <si>
    <t xml:space="preserve">  国有土地使用权出让金债务付息支出</t>
  </si>
  <si>
    <t xml:space="preserve">  土地储备专项债券付息支出</t>
  </si>
  <si>
    <t xml:space="preserve">  其他地方自行试点项目收益专项债券付息支出</t>
  </si>
  <si>
    <t>支出合计</t>
  </si>
  <si>
    <t>2022年政府性基金预算转移支付表</t>
  </si>
  <si>
    <t>小计</t>
  </si>
  <si>
    <t>2022年中央补助地方电影事业发展专项资金</t>
  </si>
  <si>
    <t>2022年大中型水库移民补助</t>
  </si>
  <si>
    <t>2022年大中型水库移民后期扶持基金</t>
  </si>
  <si>
    <t>2022年跨省际大中型水库移民后期扶持基金</t>
  </si>
  <si>
    <t>2022年中央集中彩票公益金支持社会福利事业专项资金</t>
  </si>
  <si>
    <t>2022年80岁以上老人高龄津贴</t>
  </si>
  <si>
    <t>2022年福彩公益金</t>
  </si>
  <si>
    <t>2022年体育彩票公益金</t>
  </si>
  <si>
    <t>2022年体育事业发展专项经费</t>
  </si>
  <si>
    <t>2022年中央专项彩票公益金支持残疾人事业发展</t>
  </si>
  <si>
    <t>2022年中央专项彩票公益金支持城乡医疗救助</t>
  </si>
  <si>
    <t>2021年和2022年政府专项债务限额余额情况表</t>
  </si>
  <si>
    <t>2020年末政府专项债务余额实际数</t>
  </si>
  <si>
    <t>2021年末政府专项债务余额限额</t>
  </si>
  <si>
    <t>2021年政府专项债券发行额</t>
  </si>
  <si>
    <t>2021年政府专项债券还本额</t>
  </si>
  <si>
    <t>2021年末政府专项债务余额执行数</t>
  </si>
  <si>
    <t>2022年政府专项债务新增限额</t>
  </si>
  <si>
    <t>2022年汝阳县新增政府专项债券安排情况</t>
  </si>
  <si>
    <t>汝阳县中医院病房综合楼配套建设项目</t>
  </si>
  <si>
    <t>汝阳县人民医院综合康复养老项目</t>
  </si>
  <si>
    <t>汝阳县人民医院及县域医疗中心、紧密型医共体信息化建设项目</t>
  </si>
  <si>
    <t>汝阳县人民医院新院区设备采购项目</t>
  </si>
  <si>
    <t>2022年汝阳县国有资本经营收支预算表</t>
  </si>
  <si>
    <t>项        目</t>
  </si>
  <si>
    <t>一、利润收入</t>
  </si>
  <si>
    <t>一、解决历史遗留问题及改革成本支出</t>
  </si>
  <si>
    <t>二、股利、股息收入</t>
  </si>
  <si>
    <t>二、国有企业资本金注入</t>
  </si>
  <si>
    <t>三、产权转让收入</t>
  </si>
  <si>
    <t>三、国有企业政策性补贴</t>
  </si>
  <si>
    <t>四、清算收入</t>
  </si>
  <si>
    <t>四、其他国有资本经营预算支出</t>
  </si>
  <si>
    <t>五、其他国有资本经营预算收入</t>
  </si>
  <si>
    <t>本年收入合计</t>
  </si>
  <si>
    <t>本年支出合计</t>
  </si>
  <si>
    <t>国有资本经营预算转移支付收入</t>
  </si>
  <si>
    <t>国有资本经营预算上解收入</t>
  </si>
  <si>
    <t>国有资本经营预算上解支出</t>
  </si>
  <si>
    <t>国有资本经营预算上年结余收入</t>
  </si>
  <si>
    <t>国有资本经营预算调出资金</t>
  </si>
  <si>
    <t>国有资本经营预算年终结余</t>
  </si>
  <si>
    <t>2022年度汝阳县国有资本经营收入预算表</t>
  </si>
  <si>
    <t>国有资本经营收入</t>
  </si>
  <si>
    <t xml:space="preserve">    利润收入</t>
  </si>
  <si>
    <t xml:space="preserve">      其他国有资本经营预算企业利润收入</t>
  </si>
  <si>
    <t>2022年度汝阳县国有资本经营支出预算表</t>
  </si>
  <si>
    <t>解决历史遗留问题及改革成本支出</t>
  </si>
  <si>
    <t xml:space="preserve"> 国有企业退休人员社会化管理补助支出</t>
  </si>
  <si>
    <t xml:space="preserve"> 其他解决历史遗留问题及改革成本支出</t>
  </si>
  <si>
    <t>国有企业资本金注入</t>
  </si>
  <si>
    <t xml:space="preserve"> 其他国有企业资本金注入</t>
  </si>
  <si>
    <t>国有资本经营预算支出</t>
  </si>
  <si>
    <t xml:space="preserve">  国有企业资本金注入</t>
  </si>
  <si>
    <t xml:space="preserve">    其他国有企业资本金注入</t>
  </si>
  <si>
    <t>2022年国有资本经营预算转移支付情况表</t>
  </si>
  <si>
    <t>转移支付项目名称</t>
  </si>
  <si>
    <t xml:space="preserve"> 2022年国有企业退休人员社会化管理补助资金</t>
  </si>
  <si>
    <t>汝阳县2022年社会保险基金收入预算</t>
  </si>
  <si>
    <t>项   目</t>
  </si>
  <si>
    <t>2022年</t>
  </si>
  <si>
    <t>城乡居民基本养老保险基金收入</t>
  </si>
  <si>
    <t> 基本养老保险费收入</t>
  </si>
  <si>
    <t> 利息收入</t>
  </si>
  <si>
    <t> 财政补贴收入</t>
  </si>
  <si>
    <t> 转移收入</t>
  </si>
  <si>
    <t>机关事业单位养老保险基金收入</t>
  </si>
  <si>
    <t xml:space="preserve">  基本养老保险费收入</t>
  </si>
  <si>
    <t xml:space="preserve">  利息收入</t>
  </si>
  <si>
    <t xml:space="preserve">  财政补贴收入</t>
  </si>
  <si>
    <r>
      <rPr>
        <sz val="12"/>
        <rFont val="宋体"/>
        <charset val="134"/>
      </rPr>
      <t xml:space="preserve"> </t>
    </r>
    <r>
      <rPr>
        <sz val="12"/>
        <color indexed="8"/>
        <rFont val="宋体"/>
        <charset val="134"/>
      </rPr>
      <t xml:space="preserve"> </t>
    </r>
    <r>
      <rPr>
        <sz val="12"/>
        <color indexed="8"/>
        <rFont val="宋体"/>
        <charset val="134"/>
      </rPr>
      <t>转移收入</t>
    </r>
  </si>
  <si>
    <t>事业养老保险基金(老）</t>
  </si>
  <si>
    <t>汝阳县2022年社会保险基金支出预算</t>
  </si>
  <si>
    <t>城乡居民基本养老保险基金支出</t>
  </si>
  <si>
    <t> 基本养老金支出</t>
  </si>
  <si>
    <t> 个人账户养老金支出</t>
  </si>
  <si>
    <t> 转移支出</t>
  </si>
  <si>
    <t>机关事业单位养老保险基金支出</t>
  </si>
  <si>
    <t xml:space="preserve">  基本养老金支出</t>
  </si>
  <si>
    <r>
      <rPr>
        <sz val="12"/>
        <color indexed="8"/>
        <rFont val="宋体"/>
        <charset val="134"/>
      </rPr>
      <t xml:space="preserve"> </t>
    </r>
    <r>
      <rPr>
        <sz val="12"/>
        <color indexed="8"/>
        <rFont val="宋体"/>
        <charset val="134"/>
      </rPr>
      <t xml:space="preserve"> </t>
    </r>
    <r>
      <rPr>
        <sz val="12"/>
        <color indexed="8"/>
        <rFont val="宋体"/>
        <charset val="134"/>
      </rPr>
      <t>转移支出</t>
    </r>
  </si>
  <si>
    <t>2022年汝阳县政府采购预算表</t>
  </si>
  <si>
    <t>预算单位名称</t>
  </si>
  <si>
    <t>政府采购品目</t>
  </si>
  <si>
    <t>是否面向中小企业</t>
  </si>
  <si>
    <t>采购方式</t>
  </si>
  <si>
    <t>采购模式</t>
  </si>
  <si>
    <t>单位申报数</t>
  </si>
  <si>
    <t>数量</t>
  </si>
  <si>
    <t>计量单位</t>
  </si>
  <si>
    <t>单价（元）</t>
  </si>
  <si>
    <t>小计（万元）</t>
  </si>
  <si>
    <t>汝阳县教育体育局</t>
  </si>
  <si>
    <t>汝阳县中等专业学校</t>
  </si>
  <si>
    <t>改善贫困县中等职业学校办学条件项目</t>
  </si>
  <si>
    <t>其他服务</t>
  </si>
  <si>
    <t>是</t>
  </si>
  <si>
    <t>公开招标</t>
  </si>
  <si>
    <t>集中采购机构采购</t>
  </si>
  <si>
    <t>批</t>
  </si>
  <si>
    <t>汝阳县第五实验小学</t>
  </si>
  <si>
    <t>汝阳县第五实验小学教育教学设备购置与安装</t>
  </si>
  <si>
    <t>多功能一体机</t>
  </si>
  <si>
    <t>集中采购</t>
  </si>
  <si>
    <t>1</t>
  </si>
  <si>
    <t>汝阳县第五实验小学教育教学设备购置与安装项目第二标段</t>
  </si>
  <si>
    <t>其他办公设备</t>
  </si>
  <si>
    <t>部门集中采购</t>
  </si>
  <si>
    <t>河南省洛阳市汝阳县市场监督管理局</t>
  </si>
  <si>
    <t>市场监管局工程款</t>
  </si>
  <si>
    <t>化学试剂和助剂</t>
  </si>
  <si>
    <t>否</t>
  </si>
  <si>
    <t>批次</t>
  </si>
  <si>
    <t>市场监管局工程款（基建）</t>
  </si>
  <si>
    <t>事业单位用房</t>
  </si>
  <si>
    <t>个</t>
  </si>
  <si>
    <t>2022年汝阳县政府购买服务预算表</t>
  </si>
  <si>
    <t>政府购买服务目录</t>
  </si>
  <si>
    <t>政府购买服务内容</t>
  </si>
  <si>
    <t>承接主体类别</t>
  </si>
  <si>
    <t>直接受益对象</t>
  </si>
  <si>
    <t>预期绩效目标</t>
  </si>
  <si>
    <t>购买数量</t>
  </si>
  <si>
    <t>购买金额</t>
  </si>
  <si>
    <t xml:space="preserve">  汝阳县中等专业学校</t>
  </si>
  <si>
    <t xml:space="preserve">    改善贫困县中等职业学校办学条件项目</t>
  </si>
  <si>
    <t>其他政府购买服务事项</t>
  </si>
  <si>
    <t>计算机及软件服务</t>
  </si>
  <si>
    <t>学生及教师</t>
  </si>
  <si>
    <t>更好服务社会</t>
  </si>
  <si>
    <t xml:space="preserve">  汝阳县第五实验小学</t>
  </si>
  <si>
    <t xml:space="preserve">    汝阳县第五实验小学教育教学设备购置与安装</t>
  </si>
  <si>
    <t>公共教育基础设施管理与维护</t>
  </si>
  <si>
    <t>学生</t>
  </si>
  <si>
    <t>优</t>
  </si>
  <si>
    <t>2022年汝阳县行政事业单位资产配置申报表</t>
  </si>
  <si>
    <t>资产分类</t>
  </si>
  <si>
    <t>资产名称</t>
  </si>
  <si>
    <t>说明</t>
  </si>
  <si>
    <t>汝阳县人民代表大会常务委员会</t>
  </si>
  <si>
    <t>汝阳县人民代表大会常务委员会办公室</t>
  </si>
  <si>
    <t>县乡人大换届经费</t>
  </si>
  <si>
    <t>复印机</t>
  </si>
  <si>
    <t>打印复印机</t>
  </si>
  <si>
    <t>预算一体化系统配置</t>
  </si>
  <si>
    <t>家具用具</t>
  </si>
  <si>
    <t>办公家具</t>
  </si>
  <si>
    <t>办公室配置</t>
  </si>
  <si>
    <t>中国人民政治协商会议汝阳县委员会</t>
  </si>
  <si>
    <t>中国人民政治协商会议汝阳县委员会办公室</t>
  </si>
  <si>
    <t>智慧政协系统建设项目</t>
  </si>
  <si>
    <t>终端设备</t>
  </si>
  <si>
    <t>智慧政协项目建设</t>
  </si>
  <si>
    <t>汝阳县行政服务中心</t>
  </si>
  <si>
    <t>2021年智慧化大厅提升项目</t>
  </si>
  <si>
    <t>计算机设备及软件</t>
  </si>
  <si>
    <t>网络系统及硬件设备</t>
  </si>
  <si>
    <t>无</t>
  </si>
  <si>
    <t>汝阳县发展和改革委员会</t>
  </si>
  <si>
    <t>预算安排重点项目工作经费1（设备购置）</t>
  </si>
  <si>
    <t>其他计算机设备</t>
  </si>
  <si>
    <t>办公设备购置</t>
  </si>
  <si>
    <t>汝阳县以工代赈资金账户</t>
  </si>
  <si>
    <t>以工代赈项目</t>
  </si>
  <si>
    <t>其他水域及水利设施用地</t>
  </si>
  <si>
    <t>以工代赈</t>
  </si>
  <si>
    <t>河道治理</t>
  </si>
  <si>
    <t>汝阳县财政局</t>
  </si>
  <si>
    <t>购置公务用车经费</t>
  </si>
  <si>
    <t>其他车辆</t>
  </si>
  <si>
    <t>新能源车辆</t>
  </si>
  <si>
    <t>预算安排公务用车</t>
  </si>
  <si>
    <t>信息化建设业务费</t>
  </si>
  <si>
    <t>计算机设备</t>
  </si>
  <si>
    <t>电脑、打印机等</t>
  </si>
  <si>
    <t>办公电脑、家具等</t>
  </si>
  <si>
    <t>汝阳县纪律检查委员会监察委员会</t>
  </si>
  <si>
    <t>中共汝阳县纪律检查委员会</t>
  </si>
  <si>
    <t>预算安排办案经费</t>
  </si>
  <si>
    <t>电脑打印机家具类等</t>
  </si>
  <si>
    <t>购置电脑打印机家具等资产</t>
  </si>
  <si>
    <t>预算安排工作经费</t>
  </si>
  <si>
    <t>计算机</t>
  </si>
  <si>
    <t>汝阳县自然资源局</t>
  </si>
  <si>
    <t>征地补偿款</t>
  </si>
  <si>
    <t>耕地</t>
  </si>
  <si>
    <t>2022年度</t>
  </si>
  <si>
    <t>中共汝阳县委办公室</t>
  </si>
  <si>
    <t>打印设备</t>
  </si>
  <si>
    <t>打印机</t>
  </si>
  <si>
    <t>购买国产打印机</t>
  </si>
  <si>
    <t>中共汝阳县委组织部</t>
  </si>
  <si>
    <t>中共汝阳县委老干部局</t>
  </si>
  <si>
    <t>项目款</t>
  </si>
  <si>
    <t>其他桥梁、架</t>
  </si>
  <si>
    <t>基础设施建设</t>
  </si>
  <si>
    <t>工程款</t>
  </si>
  <si>
    <t>汝阳县效能促进服务中心</t>
  </si>
  <si>
    <t>预算安排办公设备购置</t>
  </si>
  <si>
    <t>办公电脑</t>
  </si>
  <si>
    <t>办公设备</t>
  </si>
  <si>
    <t>办公家俱</t>
  </si>
  <si>
    <t>办公家俱一批</t>
  </si>
  <si>
    <t>照相机、电视机、录音笔等</t>
  </si>
  <si>
    <t>照相机、电视机、录音笔等一批</t>
  </si>
  <si>
    <t>空调</t>
  </si>
  <si>
    <t>无人机</t>
  </si>
  <si>
    <t>预算安排公务用车购置</t>
  </si>
  <si>
    <t>车辆</t>
  </si>
  <si>
    <t>公务车辆</t>
  </si>
  <si>
    <t>公务车辆2辆</t>
  </si>
  <si>
    <t>中国人民解放军河南省汝阳县人民武装部</t>
  </si>
  <si>
    <t>民兵训练基地</t>
  </si>
  <si>
    <t>军事设施用地</t>
  </si>
  <si>
    <t>基地整修</t>
  </si>
  <si>
    <t>整修基地</t>
  </si>
  <si>
    <t>汝阳县公安局</t>
  </si>
  <si>
    <t>2019-2020年政法转移支付公安业务装备经费</t>
  </si>
  <si>
    <t>其他公安专用设备</t>
  </si>
  <si>
    <t>公安专用装备</t>
  </si>
  <si>
    <t>2022年疫情防控卡点装备经费</t>
  </si>
  <si>
    <t>公安专用设备</t>
  </si>
  <si>
    <t>“枫桥派出所”建设经费</t>
  </si>
  <si>
    <t>业务用房</t>
  </si>
  <si>
    <t>枫桥派出所</t>
  </si>
  <si>
    <t>“天眼”视频监控工程光纤租赁费及前端摄像头用电费用</t>
  </si>
  <si>
    <t>监控设备</t>
  </si>
  <si>
    <t>“天眼工程”拖欠第五笔工程款</t>
  </si>
  <si>
    <t>视频监控设备</t>
  </si>
  <si>
    <t>天眼工程</t>
  </si>
  <si>
    <t>二级视频监控系统、电子卡口系统等线路租赁费、设备维护费、设备用电费用</t>
  </si>
  <si>
    <t>监控</t>
  </si>
  <si>
    <t>二级视频监控系统、电子卡口系统等线路租赁费、设备维护费费用</t>
  </si>
  <si>
    <t>视频监控</t>
  </si>
  <si>
    <t>洛财预[2020]626号：2021年政法纪检监察转移支付资金省级（提前下达)--装备经费（2021年结转）</t>
  </si>
  <si>
    <t>公安业务装备</t>
  </si>
  <si>
    <t>洛财预[2021]354号：2021年省级政法纪检监察转移支付资金--业务装备（2021年结转）</t>
  </si>
  <si>
    <t>洛财预[2021]354号：2021年中央政法纪检监察转移支付资金--业务装备（2021年结转）</t>
  </si>
  <si>
    <t>预算安排公安工作经费</t>
  </si>
  <si>
    <t>豫财政法【2021】0110号-2022年中央政法纪检监察转移支付资金提前下达</t>
  </si>
  <si>
    <t>豫财政法【2021】0130号-2022年河南省政法纪检监察转移支付资金提前下达</t>
  </si>
  <si>
    <t>政法基础设施建设经费</t>
  </si>
  <si>
    <t>汝阳县看守所</t>
  </si>
  <si>
    <t>汝阳县看守所设备款</t>
  </si>
  <si>
    <t>监室用具</t>
  </si>
  <si>
    <t>汝阳县公安局交通警察大队</t>
  </si>
  <si>
    <t>执法办案</t>
  </si>
  <si>
    <t>专用设备</t>
  </si>
  <si>
    <t>汝阳县司法局</t>
  </si>
  <si>
    <t>豫财政法[2021]0110号：提前下达2022年政法纪检监察转移支付资金</t>
  </si>
  <si>
    <t>台式机</t>
  </si>
  <si>
    <t>台式电脑</t>
  </si>
  <si>
    <t>警车</t>
  </si>
  <si>
    <t>执法执勤车辆</t>
  </si>
  <si>
    <t>2021年中小学课桌凳采购项目资金</t>
  </si>
  <si>
    <t>椅凳类</t>
  </si>
  <si>
    <t>2021年中小学课桌凳采购项目</t>
  </si>
  <si>
    <t>▼洛财预［2020］662号：提前下达2021年改善普通高中办学条件中央补助资金(2021年结转)</t>
  </si>
  <si>
    <t>教育用房</t>
  </si>
  <si>
    <t>洛财预［2020］662号：提前下达2021年改善普通高中办学条件中央补助资金(2021年结转)</t>
  </si>
  <si>
    <t>地方教育费附加</t>
  </si>
  <si>
    <t>教育项目</t>
  </si>
  <si>
    <t>地方教育附加</t>
  </si>
  <si>
    <t>教体局金山造价</t>
  </si>
  <si>
    <t>信息数据类无形资产</t>
  </si>
  <si>
    <t>造价咨询</t>
  </si>
  <si>
    <t>教体局项目</t>
  </si>
  <si>
    <t>教育费附加</t>
  </si>
  <si>
    <t>教育附加</t>
  </si>
  <si>
    <t>洛财预［2020］663号：提前下达2021年义务教育经费保障机制中央资金-校舍安全保障长效机制(2021年结转)</t>
  </si>
  <si>
    <t>洛财预［2020］690号：提前下达2021年义务教育薄弱环节改善与能力提升中央补助资金、中央综合奖补资金、省级补助资金(2021年结转)</t>
  </si>
  <si>
    <t>洛财预［2020］690号：提前下达2021年义务教育薄弱环节改善与能力提升</t>
  </si>
  <si>
    <t>洛财预［2021］167号：2021年第二批省属和农村校舍维修中央资金、省级资金(2021年结转)</t>
  </si>
  <si>
    <t>洛财预［2021］271号:2021年教育强国推进工程中央基建投资预算(2021年结转)</t>
  </si>
  <si>
    <t>洛财预［2021］308号:2021年第二批改善普通高中办学条件中央补助资金(2021年结转)</t>
  </si>
  <si>
    <t>洛财预［2021］317号:洛阳市2021年第二批支持学前教育发展补助资金-中央、省级(2021年结转)</t>
  </si>
  <si>
    <t>土地、房屋及构筑物</t>
  </si>
  <si>
    <t>洛财预［2021］436号:受灾县灾后重建补助资金（中央资金）、省级资金(2021年结转)</t>
  </si>
  <si>
    <t>洛财预［2021］436号</t>
  </si>
  <si>
    <t>洛财预［2021］491号：2021年农村中小学教师周转宿舍建设工程省级补助资金、农村教师周转宿舍建设项目市级配套资金(2021年结转)</t>
  </si>
  <si>
    <t>洛财预［2021］491号</t>
  </si>
  <si>
    <t>汝阳县八小室外及大门建设项目</t>
  </si>
  <si>
    <t>教育用地</t>
  </si>
  <si>
    <t>汝阳县蔡店乡第一初级中学(2021年结转)</t>
  </si>
  <si>
    <t>汝阳县蔡店乡第一初级中学</t>
  </si>
  <si>
    <t>汝阳县陶营镇第一初级中学(2021年结转)</t>
  </si>
  <si>
    <t>汝阳县陶营镇第一初级中学</t>
  </si>
  <si>
    <t>豫财教【2021】0086号：提前下达2022年支持学前教育发展补助资金（中央）</t>
  </si>
  <si>
    <t>提前下达2022年支持学前教育发展补助资金（中央）</t>
  </si>
  <si>
    <t>豫财教【2021】0087号：提前下达2022年改善普通高中学校办学条件中央补助资金</t>
  </si>
  <si>
    <t>提前下达2022年改善普通高中学校办学条件中央补助资金</t>
  </si>
  <si>
    <t>豫财教【2021】0089号：提前下达2022年城乡义务教育经费保障机制补助省级资金（公用经费、一补）</t>
  </si>
  <si>
    <t>设备类</t>
  </si>
  <si>
    <t>普通图书</t>
  </si>
  <si>
    <t>图书类</t>
  </si>
  <si>
    <t>豫财教【2021】0089号：提前下达2022年城乡义务教育经费保障机制补助中央资金（公用经费、一补、校舍维修）</t>
  </si>
  <si>
    <t>提前下达2022年城乡义务教育经费保障机制补助中央资金（公用经费、一补、校舍维修）</t>
  </si>
  <si>
    <t>校舍维修资金</t>
  </si>
  <si>
    <t>公用经费（设备图书类）</t>
  </si>
  <si>
    <t>豫财教【2021】0092号：提前下达2022年义务教育薄弱环节改善与能力提升补助省级资金</t>
  </si>
  <si>
    <t>提前下达2022年义务教育薄弱环节改善与能力提升补助省级资金</t>
  </si>
  <si>
    <t>豫财教【2021】0092号：提前下达2022年义务教育薄弱环节改善与能力提升补助资金</t>
  </si>
  <si>
    <t>提前下达2022年义务教育薄弱环节改善与能力提升补助资金</t>
  </si>
  <si>
    <t>豫财教【2021】0092号：提前下达2022年义务教育综合奖补资金（直达资金）</t>
  </si>
  <si>
    <t>提前下达2022年义务教育综合奖补资金（直达资金）</t>
  </si>
  <si>
    <t>豫财教【2021】0095号：提前下达2022年支持学前教育发展补助资金省级补助资金</t>
  </si>
  <si>
    <t>提前下达2022年支持学前教育发展补助资金省级补助资金</t>
  </si>
  <si>
    <t>汝阳县实验幼儿园</t>
  </si>
  <si>
    <t>教学楼改造项目</t>
  </si>
  <si>
    <t>教学楼修缮</t>
  </si>
  <si>
    <t>汝阳县第一高级中学</t>
  </si>
  <si>
    <t>预算安排日常工作经费等</t>
  </si>
  <si>
    <t>办公室以及道路改造</t>
  </si>
  <si>
    <t>通用设备</t>
  </si>
  <si>
    <t>汝阳县第二高级中学</t>
  </si>
  <si>
    <t>预算安排热水淋浴系统</t>
  </si>
  <si>
    <t>其他电气设备</t>
  </si>
  <si>
    <t>淋浴系统</t>
  </si>
  <si>
    <t>预算安排日常工作经费</t>
  </si>
  <si>
    <t>电脑、空调等</t>
  </si>
  <si>
    <t>办公用电脑空调等</t>
  </si>
  <si>
    <t>床等</t>
  </si>
  <si>
    <t>学生宿舍用床等</t>
  </si>
  <si>
    <t>洛财预【2019】343号</t>
  </si>
  <si>
    <t>河南省特色校信息化实训室建设项目与数字化资源及重点教育学改革建设项目</t>
  </si>
  <si>
    <t>计算机设备及其软件</t>
  </si>
  <si>
    <t>【2018】186号</t>
  </si>
  <si>
    <t>汝阳县特殊教育学校</t>
  </si>
  <si>
    <t>洛财预[2021]307号文件:特殊教育资源中心建设补助资金项目</t>
  </si>
  <si>
    <t>触摸式终端设备</t>
  </si>
  <si>
    <t>智慧黑板</t>
  </si>
  <si>
    <t>资源教室智慧黑板购置</t>
  </si>
  <si>
    <t>其他终端设备</t>
  </si>
  <si>
    <t>液晶拼接屏</t>
  </si>
  <si>
    <t>资源中心液晶拼接屏</t>
  </si>
  <si>
    <t>应用软件</t>
  </si>
  <si>
    <t>培智教学系统</t>
  </si>
  <si>
    <t>培智新课标教学系统购置</t>
  </si>
  <si>
    <t>设备购置与安装</t>
  </si>
  <si>
    <t>汝阳县第五实验小学设备购置与安装</t>
  </si>
  <si>
    <t>汝阳县第五实验小学教育教学设备购置与安装项目第一标段</t>
  </si>
  <si>
    <t>汝阳县文化广电和旅游局</t>
  </si>
  <si>
    <t>城市书房、文旅活动及财富春天项目</t>
  </si>
  <si>
    <t>城市书房自助阅读设备</t>
  </si>
  <si>
    <t>自助阅读设备</t>
  </si>
  <si>
    <t>汝阳县融媒体中心</t>
  </si>
  <si>
    <t>汝阳县融媒体中心对接省级平台建设项目</t>
  </si>
  <si>
    <t>融媒体中心建设专用设备</t>
  </si>
  <si>
    <t>融媒体中心建设设备</t>
  </si>
  <si>
    <t>预算安排业务补助经费</t>
  </si>
  <si>
    <t>门</t>
  </si>
  <si>
    <t>防盗防火门</t>
  </si>
  <si>
    <t>按照消防检查要求安装防火防盗门</t>
  </si>
  <si>
    <t>豫财文【2021】108号中央支持地方公共文化服务体系建设补助资金运行维护费</t>
  </si>
  <si>
    <t>县乡镇（社区）应急广播体系建设</t>
  </si>
  <si>
    <t>国家电视总局要求我县欠发达地区应急广播服务体系平台建设</t>
  </si>
  <si>
    <t>汝阳县环境保护局</t>
  </si>
  <si>
    <t>2021年省级大气污染防治资金</t>
  </si>
  <si>
    <t>越野车</t>
  </si>
  <si>
    <t>荣威汽车</t>
  </si>
  <si>
    <t>省拨资金用于购买环境执法车辆</t>
  </si>
  <si>
    <t>省拨大气污染防治资金</t>
  </si>
  <si>
    <t>其他试验仪器及装置</t>
  </si>
  <si>
    <t>监测仪器</t>
  </si>
  <si>
    <t>监测站仪器]、空气站仪器及遥感监测车</t>
  </si>
  <si>
    <t>汝阳县住房和城乡建设局</t>
  </si>
  <si>
    <t>2018年非贫困村村室建设项目</t>
  </si>
  <si>
    <t>其他房屋附属设施</t>
  </si>
  <si>
    <t>村室建设项目</t>
  </si>
  <si>
    <t>2022年老旧小区改造县级配套</t>
  </si>
  <si>
    <t>施工与维修用房</t>
  </si>
  <si>
    <t>老旧小区改造</t>
  </si>
  <si>
    <t>“PPP”项目政府投资前期费用</t>
  </si>
  <si>
    <t>城市道路</t>
  </si>
  <si>
    <t>PPP项目县配套费用</t>
  </si>
  <si>
    <t>百城体质杜康大道道路改造项目</t>
  </si>
  <si>
    <t>杜康大道道路改造项目</t>
  </si>
  <si>
    <t>杜康大道改造项目</t>
  </si>
  <si>
    <t>百城体质广场东路建设项目</t>
  </si>
  <si>
    <t>广场东路</t>
  </si>
  <si>
    <t>广场东路项目</t>
  </si>
  <si>
    <t>非四类人员危房改造项目</t>
  </si>
  <si>
    <t>其他生产用房</t>
  </si>
  <si>
    <t>非四类人员危房改造</t>
  </si>
  <si>
    <t>洛财预【2021】239号</t>
  </si>
  <si>
    <t>2021年老旧小区改造项目</t>
  </si>
  <si>
    <t>汝阳县百城提质涧河东路及桥梁工程</t>
  </si>
  <si>
    <t>涧河东路</t>
  </si>
  <si>
    <t>住建局项目</t>
  </si>
  <si>
    <t>住建局项目2</t>
  </si>
  <si>
    <t>财政安排</t>
  </si>
  <si>
    <t>住建局项目3</t>
  </si>
  <si>
    <t>财政拨付</t>
  </si>
  <si>
    <t>汝阳县城市管理局</t>
  </si>
  <si>
    <t>城区小广场、街头绿地工程</t>
  </si>
  <si>
    <t>公园与绿地</t>
  </si>
  <si>
    <t>城区小广场、街头绿地</t>
  </si>
  <si>
    <t>城区小广场</t>
  </si>
  <si>
    <t>杜鹃大道路灯改造工程</t>
  </si>
  <si>
    <t>路灯</t>
  </si>
  <si>
    <t>杜鹃大道路灯改造</t>
  </si>
  <si>
    <t>杜鹃大道路灯改造工程项目</t>
  </si>
  <si>
    <t>汝阳县城区调整水源地新建水源井工程</t>
  </si>
  <si>
    <t>水源井</t>
  </si>
  <si>
    <t>汝阳县调整水源地项目新建水源井工程</t>
  </si>
  <si>
    <t>调整水源地项目新建水源井工程</t>
  </si>
  <si>
    <t>汝阳县瑞云山森林公园道路照明建设工程</t>
  </si>
  <si>
    <t>瑞云山道路照明</t>
  </si>
  <si>
    <t>汝阳县紫罗新区道路、小区绿化提升工程</t>
  </si>
  <si>
    <t>紫罗新区道路、小区绿化提升工程</t>
  </si>
  <si>
    <t>汝阳县窨井盖专项整治项目</t>
  </si>
  <si>
    <t>其他井</t>
  </si>
  <si>
    <t>窨井盖专项整治</t>
  </si>
  <si>
    <t>数字化城管服务费</t>
  </si>
  <si>
    <t>小店污水厂建设项目等</t>
  </si>
  <si>
    <t>市政管道</t>
  </si>
  <si>
    <t>小店污水厂建设项目</t>
  </si>
  <si>
    <t>汝阳县交通运输局</t>
  </si>
  <si>
    <t>2019年交通扶贫项目建设项目前期费用</t>
  </si>
  <si>
    <t>其他道路</t>
  </si>
  <si>
    <t>交通扶贫项目</t>
  </si>
  <si>
    <t>交通扶贫前期费用</t>
  </si>
  <si>
    <t>2019年交通项目试验检测费审计费及高速引线标制标牌安装工程</t>
  </si>
  <si>
    <t>2019年农村路桥工程项目</t>
  </si>
  <si>
    <t>2019年农村公路路桥项目</t>
  </si>
  <si>
    <t>2021年巩固拓展脱贫攻坚成果交通建设项目</t>
  </si>
  <si>
    <t>2021年巩固拓展脱贫攻坚交通项目</t>
  </si>
  <si>
    <t>工程款及质保金</t>
  </si>
  <si>
    <t>汝阳汽车站改造工程</t>
  </si>
  <si>
    <t>公共设施用地</t>
  </si>
  <si>
    <t>县汽车站改造项目</t>
  </si>
  <si>
    <t>汝阳县公路管理局</t>
  </si>
  <si>
    <t>PPP项目咨询服务</t>
  </si>
  <si>
    <t>一、二、三级公路</t>
  </si>
  <si>
    <t>基础项目前期费</t>
  </si>
  <si>
    <t>合同金额</t>
  </si>
  <si>
    <t>S240济邓线汝河桥南至汝嵩交界段改建工程</t>
  </si>
  <si>
    <t>汝河桥南至汝嵩交界段改建工程</t>
  </si>
  <si>
    <t>工程项目合同</t>
  </si>
  <si>
    <t>S240济邓线下店至西局段改建工程</t>
  </si>
  <si>
    <t>道路建设240济邓线</t>
  </si>
  <si>
    <t>项目合同</t>
  </si>
  <si>
    <t>S324郸汝线小店至大安改造工程</t>
  </si>
  <si>
    <t>郸汝线大安至小店段改建工程</t>
  </si>
  <si>
    <t>S324小店至大安改建工程1</t>
  </si>
  <si>
    <t>小店至大安改建工程</t>
  </si>
  <si>
    <t>项目全同</t>
  </si>
  <si>
    <t>干线公路水毁抢修</t>
  </si>
  <si>
    <t>公路水毁抢修</t>
  </si>
  <si>
    <t>国、省道改、修、建工程等项目</t>
  </si>
  <si>
    <t>公路建设</t>
  </si>
  <si>
    <t>公路工程</t>
  </si>
  <si>
    <t>洪涝灾害防治工程</t>
  </si>
  <si>
    <t>洪涝灾害恢复重建</t>
  </si>
  <si>
    <t>工程施工合同</t>
  </si>
  <si>
    <t>环保车辆购置</t>
  </si>
  <si>
    <t>清洁卫生车辆</t>
  </si>
  <si>
    <t>洒水车</t>
  </si>
  <si>
    <t>购车合同</t>
  </si>
  <si>
    <t>洛阳241线大修工程</t>
  </si>
  <si>
    <t>241线大修</t>
  </si>
  <si>
    <t>汝阳县旅游配套基础设施建设PPP项目</t>
  </si>
  <si>
    <t>汝阳县旅游配套设施建设PPP项目</t>
  </si>
  <si>
    <t>项目施工合同</t>
  </si>
  <si>
    <t>汝阳县交通运输综合执法大队</t>
  </si>
  <si>
    <t>汝阳县交通运输综合行政执法大队</t>
  </si>
  <si>
    <t>交通超限非现场执法项目维护</t>
  </si>
  <si>
    <t>交通超限非现场执法设备</t>
  </si>
  <si>
    <t>该项目资金共欠87万元，现支付4万元。</t>
  </si>
  <si>
    <t>两辆交通执法车辆经费</t>
  </si>
  <si>
    <t>其他乘用车（轿车）</t>
  </si>
  <si>
    <t>插电式混合动力多用途乘用车</t>
  </si>
  <si>
    <t>油电混合车辆</t>
  </si>
  <si>
    <t>多用途乘用车</t>
  </si>
  <si>
    <t>燃油车辆</t>
  </si>
  <si>
    <t>治理超限超载非现场执法系统项目</t>
  </si>
  <si>
    <t>交通执法取证设备</t>
  </si>
  <si>
    <t>非现场超限检测系统项目</t>
  </si>
  <si>
    <t>非现场执法取证设备维护经费</t>
  </si>
  <si>
    <t>汝阳县农村公路管理所</t>
  </si>
  <si>
    <t>2021年百县通村入组道路</t>
  </si>
  <si>
    <t>百村通公路入户工程</t>
  </si>
  <si>
    <t>2021年农村公路日常养护站省补助资金项目</t>
  </si>
  <si>
    <t>公路交通用房</t>
  </si>
  <si>
    <t>养护站补助</t>
  </si>
  <si>
    <t>养护站补助费用</t>
  </si>
  <si>
    <t>汝阳县2021年农村公路专项养护工程</t>
  </si>
  <si>
    <t>2021年农村公路专项养护项目</t>
  </si>
  <si>
    <t>2021年农村公路专项养护资金项目</t>
  </si>
  <si>
    <t>汝阳县2021年灾后重建项目</t>
  </si>
  <si>
    <t>2021年灾后重建项目</t>
  </si>
  <si>
    <t>预算安排2022年公路建设养护项目</t>
  </si>
  <si>
    <t>公路建设养护</t>
  </si>
  <si>
    <t>公路建设养护用</t>
  </si>
  <si>
    <t>河南省白酒、玻璃质量监督检验中心主体工程</t>
  </si>
  <si>
    <t>增项部分欠款</t>
  </si>
  <si>
    <t>汝阳县公共资源交易中心</t>
  </si>
  <si>
    <t>监督室改造及办公设备购置等资金</t>
  </si>
  <si>
    <t>电脑及打印机</t>
  </si>
  <si>
    <t>中共汝阳县委巡察工作领导小组办公室</t>
  </si>
  <si>
    <t>第十四届县委巡察全覆盖工作</t>
  </si>
  <si>
    <t>案卷柜</t>
  </si>
  <si>
    <t>档案柜</t>
  </si>
  <si>
    <t>粮食巡察购置档案柜</t>
  </si>
  <si>
    <t>巡察信息化建设-国产内网电脑购置</t>
  </si>
  <si>
    <t>便携式计算机</t>
  </si>
  <si>
    <t>内网笔记本</t>
  </si>
  <si>
    <t>内网专用巡察笔记本</t>
  </si>
  <si>
    <t>内网台式计算机</t>
  </si>
  <si>
    <t>内网专用台式计算机</t>
  </si>
  <si>
    <t>内网专用打印机2台</t>
  </si>
  <si>
    <t>汝阳县水利局</t>
  </si>
  <si>
    <t>洛财预（2020）684号：农业水价综合改革</t>
  </si>
  <si>
    <t>显示器品牌采用国产知名品牌；处理器不低于英特乐Core(TM)i5-10400;内存大于等于8GB,DDR4,硬盘1TB，网口RJ45,显示器不小于24英寸</t>
  </si>
  <si>
    <t>其他存储设备</t>
  </si>
  <si>
    <t>读卡器</t>
  </si>
  <si>
    <t>读卡充值一体机、IC卡读卡器、充值机</t>
  </si>
  <si>
    <t>台、桌类</t>
  </si>
  <si>
    <t>办公桌椅</t>
  </si>
  <si>
    <t>办公桌采用复合实木，1.4m*0.7m、办公椅采用复合实木加复合皮软包</t>
  </si>
  <si>
    <t>办公桌采用复合实木，1.4m*0.7m、办公椅采用不锈钢一体成型，含运费含税</t>
  </si>
  <si>
    <t>沙发类</t>
  </si>
  <si>
    <t>茶几、沙发</t>
  </si>
  <si>
    <t>沙发、茶几采用复合实木，三人位沙发1个（2m长），单人沙发2个，茶几一个，含运费含税</t>
  </si>
  <si>
    <t>沙发、茶几采用复合实木，三人位沙发1个（2m长），茶几一个，含运费含税</t>
  </si>
  <si>
    <t>其他柜</t>
  </si>
  <si>
    <t>柜1.9m*0.39m厚、0.8mm厚冷轧钢板、表面静电喷塑，含运费含税</t>
  </si>
  <si>
    <t>马兰河一、二级橡胶坝及北汝河一、二级橡胶坝安全运行维护费</t>
  </si>
  <si>
    <t>电动自行车</t>
  </si>
  <si>
    <t>用于橡胶坝巡河</t>
  </si>
  <si>
    <t>汝阳县人力资源和社会保障局</t>
  </si>
  <si>
    <t>劳动保障监察公务用车</t>
  </si>
  <si>
    <t>商务车</t>
  </si>
  <si>
    <t>上海大通</t>
  </si>
  <si>
    <t>因劳动监察工作需要</t>
  </si>
  <si>
    <t>汝阳县卫生健康委员会</t>
  </si>
  <si>
    <t>汝阳县人民医院</t>
  </si>
  <si>
    <t>预算安排县医院PCR实验室设备购置、县医院强电项目</t>
  </si>
  <si>
    <t>电化学分析仪器</t>
  </si>
  <si>
    <t>全自动医用PCR分析仪</t>
  </si>
  <si>
    <t>申请支付60万</t>
  </si>
  <si>
    <t>汝阳县中医院</t>
  </si>
  <si>
    <t>病房楼消防工程</t>
  </si>
  <si>
    <t>房屋附属设施</t>
  </si>
  <si>
    <t>病房综合楼消防工程款</t>
  </si>
  <si>
    <t>消防工程款</t>
  </si>
  <si>
    <t>病房综合楼中央空调采购及安装工程</t>
  </si>
  <si>
    <t>中央空调</t>
  </si>
  <si>
    <t>病房综合楼中央空调采购及安装</t>
  </si>
  <si>
    <t>病房综合楼配套建设项目</t>
  </si>
  <si>
    <t>2021结转</t>
  </si>
  <si>
    <t>中医院PCR实验室</t>
  </si>
  <si>
    <t>其他医疗设备</t>
  </si>
  <si>
    <t>核酸实验室设备</t>
  </si>
  <si>
    <t>汝阳县疾病预防控制中心</t>
  </si>
  <si>
    <t>重大传染病监测能力建设采购项目</t>
  </si>
  <si>
    <t>原子吸收光谱仪等</t>
  </si>
  <si>
    <t>洛财预【2019】349号</t>
  </si>
  <si>
    <t>汝阳县妇幼保健计划生育服务中心</t>
  </si>
  <si>
    <t>电子票据管理系统项目资金</t>
  </si>
  <si>
    <t>其他计算机设备及软件</t>
  </si>
  <si>
    <t>电子票据管理系统</t>
  </si>
  <si>
    <t>污水处理设备项目资金</t>
  </si>
  <si>
    <t>物理、化学处理设备</t>
  </si>
  <si>
    <t>污水处理设备项目</t>
  </si>
  <si>
    <t>汝阳县退役军人事务局</t>
  </si>
  <si>
    <t>烈士陵园维修改造经费</t>
  </si>
  <si>
    <t>其他事业单位用房</t>
  </si>
  <si>
    <t>烈士陵园</t>
  </si>
  <si>
    <t>烈士陵园维修改造</t>
  </si>
  <si>
    <t>市县两级视频会议系统建设费用</t>
  </si>
  <si>
    <t>视频会议会议室终端</t>
  </si>
  <si>
    <t>视频会议终端</t>
  </si>
  <si>
    <t>市县两级视频会议终端</t>
  </si>
  <si>
    <t>退役军人事务局工作经费</t>
  </si>
  <si>
    <t>预计2022年需购置</t>
  </si>
  <si>
    <t>空气调节电器</t>
  </si>
  <si>
    <t>壁挂式空调</t>
  </si>
  <si>
    <t>汝阳县医疗保障局</t>
  </si>
  <si>
    <t>信息化建设及维护费</t>
  </si>
  <si>
    <t>台式计算机</t>
  </si>
  <si>
    <t>新购买办公设备</t>
  </si>
  <si>
    <t>汝阳县住房保障和房产服务中心</t>
  </si>
  <si>
    <t>2013-2015公租房建设项目</t>
  </si>
  <si>
    <t>其他用房</t>
  </si>
  <si>
    <t>公共租赁住房</t>
  </si>
  <si>
    <t>公共租赁住房建设资金</t>
  </si>
  <si>
    <t>汝阳县往来</t>
  </si>
  <si>
    <t>汝阳县往来账户</t>
  </si>
  <si>
    <t>预算安排城关粮所实验高中、实验初中、云梦苑等占地补偿</t>
  </si>
  <si>
    <t>其他耕地</t>
  </si>
  <si>
    <t>耕地补偿</t>
  </si>
  <si>
    <t>汝阳县城关镇人民政府</t>
  </si>
  <si>
    <t>预算安排机关运行经费</t>
  </si>
  <si>
    <t>更换电脑等</t>
  </si>
  <si>
    <t>预算安排洒水车购置资金</t>
  </si>
  <si>
    <t>其他大气污染防治设备</t>
  </si>
  <si>
    <t>购置洒水车</t>
  </si>
  <si>
    <t>汝阳县城关镇财政所</t>
  </si>
  <si>
    <t>预算安排办公经费</t>
  </si>
  <si>
    <t>更换新机</t>
  </si>
  <si>
    <t>汝阳县城关镇专项支出</t>
  </si>
  <si>
    <t>村级集体经济市级配套项目(2021年结转)</t>
  </si>
  <si>
    <t>农林牧渔业用房</t>
  </si>
  <si>
    <t>蛋鸡饲料库</t>
  </si>
  <si>
    <t>扶持村级集体经济(2021年结转)</t>
  </si>
  <si>
    <t>预算安排兴荣路扩宽改造项目拆迁补偿资金（县级）</t>
  </si>
  <si>
    <t>居住用房</t>
  </si>
  <si>
    <t>兴荣路扩宽拆迁</t>
  </si>
  <si>
    <t>兴荣路扩宽拆迁补偿</t>
  </si>
  <si>
    <t>汝阳县柏树乡人民政府</t>
  </si>
  <si>
    <t>预算安排疫情防控设备</t>
  </si>
  <si>
    <t>防疫物资</t>
  </si>
  <si>
    <t>购防疫物资</t>
  </si>
  <si>
    <t>汝阳县靳村乡人民政府</t>
  </si>
  <si>
    <t>洛财预［2021］451号：农村公路养护资金（靳村乡沙沟村村组路道路修复）(2021年结转)</t>
  </si>
  <si>
    <t>沙沟村村组道路</t>
  </si>
  <si>
    <t>农村公路养护资金</t>
  </si>
  <si>
    <t>汝阳县靳村乡专项支出</t>
  </si>
  <si>
    <t>塑料大棚设施设备</t>
  </si>
  <si>
    <t>杨坪村香菇大棚</t>
  </si>
  <si>
    <t>村集体经济香菇大棚</t>
  </si>
  <si>
    <t>洛财预［2020］634号:财政扶贫统筹资金用于2021年汝阳县靳村乡靳村村村集体经济香菇大棚项目（中央）(2021年结转)</t>
  </si>
  <si>
    <t>靳村村香菇大棚</t>
  </si>
  <si>
    <t>洛财预［2020］634号:财政扶贫统筹资金用于2021年汝阳县靳村乡鱼山等2个村村集体经济香菇大棚项目（中央）(2021年结转)</t>
  </si>
  <si>
    <t>鱼山村香菇大棚</t>
  </si>
  <si>
    <t>靳村村饮水工程</t>
  </si>
  <si>
    <t>洛财预［2020］634号：财政扶贫统筹资金用于2021年汝阳县靳村乡椿树村饮水安全巩固提升项目（省级）(2021年结转)</t>
  </si>
  <si>
    <t>其他资源使用权</t>
  </si>
  <si>
    <t>椿树村饮水工程</t>
  </si>
  <si>
    <t>洛财预［2020］634号：财政扶贫统筹资金用于2021年汝阳县靳村乡靳村村村集体经济香菇大棚项目（省级）(2021年结转)</t>
  </si>
  <si>
    <t>洛财预［2020］634号：财政扶贫统筹资金用于2021年汝阳县靳村乡靳村村饮水安全巩固提升项目（省级）(2021年结转)</t>
  </si>
  <si>
    <t>洛财预［2020］684号：财政扶贫统筹资金用于2021年汝阳县靳村乡椿树村饮水安全巩固提升项目（中央）(2021年结转)</t>
  </si>
  <si>
    <t>洛财预［2020］684号：财政扶贫统筹资金用于2021年汝阳县靳村乡靳村村村集体经济香菇大棚项目（中央）(2021年结转)</t>
  </si>
  <si>
    <t>洛财预［2020］684号：财政扶贫统筹资金用于2021年汝阳县靳村乡鱼山等2个村村集体经济香菇大棚项目（中央）(2021年结转)</t>
  </si>
  <si>
    <t>洛财预［2021］344号：财政扶贫统筹资金用于2021年汝阳县靳村乡靳村村村集体经济香菇大棚项目（中央）(2021年结转)</t>
  </si>
  <si>
    <t>洛财预［2021］344号：财政扶贫统筹资金用于2021年汝阳县靳村乡石寨村等5个村联建兰亭接待中心二期建设项目(2021年结转)</t>
  </si>
  <si>
    <t>住宿餐饮用房</t>
  </si>
  <si>
    <t>兰亭酒店二期</t>
  </si>
  <si>
    <t>洛财预［2021］344号：财政扶贫统筹资金用于2021年汝阳县靳村乡西沟村村集体经济香菇大棚项目（中央）(2021年结转)</t>
  </si>
  <si>
    <t>西沟村香菇大棚</t>
  </si>
  <si>
    <t>洛财预［2021］357号:财政扶贫统筹资金用于2021年汝阳县靳村乡太平村饮水安全巩固提升项目（中央）(2021年结转)</t>
  </si>
  <si>
    <t>太平村饮水工程</t>
  </si>
  <si>
    <t>洛财预［2021］357号：财政扶贫统筹资金用于2021年汝阳县靳村乡椿树村饮水安全巩固提升项目（中央）(2021年结转)</t>
  </si>
  <si>
    <t>洛财预［2021］357号：财政扶贫统筹资金用于2021年汝阳县靳村乡靳村村村集体经济香菇大棚项目（中央）(2021年结转)</t>
  </si>
  <si>
    <t>洛财预［2021］357号：财政扶贫统筹资金用于2021年汝阳县靳村乡靳村村饮水安全巩固提升项目（中央）(2021年结转)</t>
  </si>
  <si>
    <t>洛财预［2021］357号：财政扶贫统筹资金用于2021年汝阳县靳村乡太平村饮水安全巩固提升项目（中央）(2021年结转)</t>
  </si>
  <si>
    <t>洛财预［2021］444号：巩固脱贫攻坚成果灾后恢复重建补助资金(2021年结转)</t>
  </si>
  <si>
    <t>灾后重建</t>
  </si>
  <si>
    <t>汝阳县付店镇人民政府</t>
  </si>
  <si>
    <t>预算安排消防车购置（县级）</t>
  </si>
  <si>
    <t>消防车</t>
  </si>
  <si>
    <t>汝阳县付店镇中心学校</t>
  </si>
  <si>
    <t>洛财预［2020］663号：2021年第二批义务教育保障经费(2021年结转)</t>
  </si>
  <si>
    <t>其他教学专用仪器</t>
  </si>
  <si>
    <t>教师用办公用品</t>
  </si>
  <si>
    <t>办公用品1000</t>
  </si>
  <si>
    <t>汝阳县付店镇专项支出</t>
  </si>
  <si>
    <t>其他商业及服务用房</t>
  </si>
  <si>
    <t>牌路社区乡镇振兴党员干部教育培训基地</t>
  </si>
  <si>
    <t>洛财预［2020］634号:财政扶贫统筹资金用于2021年汝阳县付店镇石柱等8个村集体经济香菇种植项目（中央）(2021年结转)</t>
  </si>
  <si>
    <t>其他设施农业设备</t>
  </si>
  <si>
    <t>香菇出菇大棚</t>
  </si>
  <si>
    <t>洛财预［2020］684号：财政扶贫统筹资金用于2021年汝阳县付店镇火庙等4个村集体经济兰草种植项目（中央）(2021年结转)</t>
  </si>
  <si>
    <t>兰草培育大棚</t>
  </si>
  <si>
    <t>洛财预［2020］684号：财政扶贫统筹资金用于2021年汝阳县付店镇石柱等8个村集体经济香菇种植项目（中央）(2021年结转)</t>
  </si>
  <si>
    <t>香菇大棚</t>
  </si>
  <si>
    <t>洛财预［2021］180号:财政扶贫统筹资金用于2021年汝阳县付店镇火庙等4个村集体经济兰草种植项目（中央）(2021年结转)</t>
  </si>
  <si>
    <t>日光温室设施设备</t>
  </si>
  <si>
    <t>兰草大棚</t>
  </si>
  <si>
    <t>洛财预［2021］220号：财政扶贫统筹资金用于2021年汝阳县付店镇火庙等4个村集体经济兰草种植项目（省级）(2021年结转)</t>
  </si>
  <si>
    <t>洛财预［2021］344号：财政扶贫统筹资金用于2021年汝阳县付店镇火庙村大步湾集体经济菊花培育研发基地项目(2021年结转)</t>
  </si>
  <si>
    <t>菊花培育大棚</t>
  </si>
  <si>
    <t>洛财预［2021］344号：财政扶贫统筹资金用于2021年汝阳县付店镇火庙村大步湾集体经济菊花培育研发基地项目（中央）(2021年结转)</t>
  </si>
  <si>
    <t>洛财预［2021］344号：财政扶贫统筹资金用于2021年汝阳县付店镇火庙等4个村集体经济兰草种植项目（中央）(2021年结转)</t>
  </si>
  <si>
    <t>洛财预［2021］357号：财政扶贫统筹资金用于2021年汝阳县付店镇石柱村饮水安全巩固提升项目（中央）(2021年结转)</t>
  </si>
  <si>
    <t>水利设施用地</t>
  </si>
  <si>
    <t>水利设施</t>
  </si>
  <si>
    <t>洛财预［2021］368号：财政扶贫统筹资金用于2021年汝阳县付店镇火庙等4个村集体经济兰草种植项目（中央）(2021年结转)</t>
  </si>
  <si>
    <t>道路清渣修复</t>
  </si>
  <si>
    <t>洛财预［2021］75号：财政扶贫统筹资金用于2021年汝阳县付店镇火庙村大步湾集体经济菊花培育研发基地项目（省级）(2021年结转)</t>
  </si>
  <si>
    <t>民政局转洛财预［2021］240号:农村重度残疾人照护服务设施建设奖补(2021年结转)</t>
  </si>
  <si>
    <t>敬老院提升改造</t>
  </si>
  <si>
    <t>农业局转洛财预［2021］156号:沟域经济发展资金(2021年结转)</t>
  </si>
  <si>
    <t>其他林地</t>
  </si>
  <si>
    <t>大步湾景观亮化</t>
  </si>
  <si>
    <t>预算安排汝阳县付店镇拔菜村、西坪村地质灾害治理项目（县级）</t>
  </si>
  <si>
    <t>护坡</t>
  </si>
  <si>
    <t>地质灾害护坡</t>
  </si>
  <si>
    <t>汝阳县王坪乡人民政府</t>
  </si>
  <si>
    <t>预算安排王坪乡设备材料购置经费</t>
  </si>
  <si>
    <t>电脑</t>
  </si>
  <si>
    <t>购置电脑</t>
  </si>
  <si>
    <t>购置打印机</t>
  </si>
  <si>
    <t>家具、用具、装具及动植物</t>
  </si>
  <si>
    <t>购置办公家具</t>
  </si>
  <si>
    <t>预算安排消防救险车购置资金（县级）</t>
  </si>
  <si>
    <t>王坪乡消防车购置</t>
  </si>
  <si>
    <t>汝阳县王坪乡财政所</t>
  </si>
  <si>
    <t>预算安排设备材料购置经费</t>
  </si>
  <si>
    <t>购买办公用品</t>
  </si>
  <si>
    <t>汝阳县三屯镇人民政府</t>
  </si>
  <si>
    <t>汝阳县三屯镇专项支出</t>
  </si>
  <si>
    <t>购置消防车</t>
  </si>
  <si>
    <t>汝阳县刘店镇人民政府</t>
  </si>
  <si>
    <t>汝阳县刘店镇专项支出</t>
  </si>
  <si>
    <t>洛财预【2020】634号财政扶贫统筹资金用于2021年汝阳县刘店镇二郎村桑蚕二期项目（省级）（2021年结转）</t>
  </si>
  <si>
    <t>桑蚕塑料大棚</t>
  </si>
  <si>
    <t>桑蚕养殖大棚</t>
  </si>
  <si>
    <t>洛财预【2020】634号财政扶贫统筹资金用于2021年汝阳县刘店镇二郎村桑蚕二期项目（市级）（2021年结转）</t>
  </si>
  <si>
    <t>桑蚕大棚用房</t>
  </si>
  <si>
    <t>洛财预【2020】634号财政扶贫统筹资金用于2021年汝阳县刘店镇岘山村集体经济桑茶加工项目（中央）（2021年结转）</t>
  </si>
  <si>
    <t>桑茶加工用房</t>
  </si>
  <si>
    <t>洛财预【2021】105号财政扶贫统筹资金用于2021年汝阳县刘店镇岘山村集体经济桑茶加工项目（中央）（2021年结转）</t>
  </si>
  <si>
    <t>桑茶加工项目</t>
  </si>
  <si>
    <t>洛财预【2021】180号财政扶贫统筹资金用于2021年汝阳县刘店镇二郎村桑蚕二期项目（中央）（2021年结转）</t>
  </si>
  <si>
    <t>洛财预【2021】344号财政扶贫统筹资金用于汝阳县岘山村集体经济桑蚕养殖大棚项目（2021年结转）</t>
  </si>
  <si>
    <t>洛财预【2021】357号财政扶贫统筹资金用于汝阳县刘店镇七贤村饮水安全巩固提升项目（省级）（2021年结转）</t>
  </si>
  <si>
    <t>洛财预【2021】357号财政扶贫统筹资金用于汝阳县刘店镇玉马水库引水工程水源项目第一期（省级）（2021年结转）</t>
  </si>
  <si>
    <t>水力设备</t>
  </si>
  <si>
    <t>安全引水项目</t>
  </si>
  <si>
    <t>洛财预【2021】357号财政扶贫统筹资金用于汝阳县刘店镇玉马水库引水工程水源项目第一期（市级）（2021年结转）</t>
  </si>
  <si>
    <t>供水系统</t>
  </si>
  <si>
    <t>洛财预【2021】444号巩固脱贫攻坚成果灾后恢复重建补助资金（2021年结转）</t>
  </si>
  <si>
    <t>土地房屋及建筑物</t>
  </si>
  <si>
    <t>洛财预【2021】75号财政扶贫资金用于2021年汝阳县刘店镇岘山村集体经济桑茶加工项目（省级）（2021年结转）</t>
  </si>
  <si>
    <t>农业农村局转洛财预【2021】318号厕所革命整村推进奖补资金（2021年结转）</t>
  </si>
  <si>
    <t>厕所革命</t>
  </si>
  <si>
    <t>预算安排消防救险车购置资金(县级)</t>
  </si>
  <si>
    <t>购消防车用于应急救援</t>
  </si>
  <si>
    <t>汝阳县小店镇人民政府</t>
  </si>
  <si>
    <t>汝阳县小店镇专项支出</t>
  </si>
  <si>
    <t>洛财预【2021】344号：财政扶贫统筹资金用于2021年汝阳县小店镇付庄村集体经济猕猴桃基地冷藏库项目（2021年结转）</t>
  </si>
  <si>
    <t xml:space="preserve">付庄村集体经济猕猴桃基地冷藏库项目 </t>
  </si>
  <si>
    <t>按亩数核算</t>
  </si>
  <si>
    <t>预算安排项目资金</t>
  </si>
  <si>
    <t>消防救险车</t>
  </si>
  <si>
    <t xml:space="preserve"> 部门制定</t>
  </si>
  <si>
    <t>预算安排小店镇高速引线两侧绿化地租</t>
  </si>
  <si>
    <t>土地补偿</t>
  </si>
  <si>
    <t>预算安排小店镇鸿路科技小镇土地租金</t>
  </si>
  <si>
    <t>预算安排小店镇环保产业园地租</t>
  </si>
  <si>
    <t>预算安排小店镇职教中心地租</t>
  </si>
  <si>
    <t>汝阳县蔡店乡人民政府</t>
  </si>
  <si>
    <t>预算安排土地地租资金</t>
  </si>
  <si>
    <t>其他土地</t>
  </si>
  <si>
    <t>绿化地租</t>
  </si>
  <si>
    <t>用于域内绿化地租</t>
  </si>
  <si>
    <t>上级部门拨付资金购买消防车</t>
  </si>
  <si>
    <t>汝阳县蔡店乡专项支出</t>
  </si>
  <si>
    <t>杜康小吃街小吃车</t>
  </si>
  <si>
    <t>洛财预［2020］634号:财政扶贫统筹资金用于2021年汝阳县蔡店乡肖庄村饮水安全巩固提升项目（中央）(2021年结转)</t>
  </si>
  <si>
    <t>其他水利管道</t>
  </si>
  <si>
    <t>安全饮水</t>
  </si>
  <si>
    <t>洛财预［2020］634号：财政扶贫统筹资金用于2021年汝阳县蔡店乡常渠村饮水安全巩固提升项目（省级）(2021年结转)</t>
  </si>
  <si>
    <t>洛财预［2020］634号：财政扶贫统筹资金用于2021年汝阳县蔡店乡崔庄村饮水安全巩固提升项目（省级）(2021年结转)</t>
  </si>
  <si>
    <t>洛财预［2020］634号：财政扶贫统筹资金用于2021年汝阳县蔡店乡楼庄村饮水安全巩固提升项目（省级）(2021年结转)</t>
  </si>
  <si>
    <t>洛财预［2020］634号：财政扶贫统筹资金用于2021年汝阳县蔡店乡曲营村饮水安全巩固提升项目（省级）(2021年结转)</t>
  </si>
  <si>
    <t>洛财预［2020］684号：财政扶贫统筹资金用于2021年汝阳县蔡店乡孟脑村饮水安全巩固提升项目（中央）(2021年结转)</t>
  </si>
  <si>
    <t>洛财预［2021］220号：财政扶贫统筹资金用于2021年汝阳县蔡店乡常渠村饮水安全巩固提升项目（省级）(2021年结转)</t>
  </si>
  <si>
    <t>洛财预［2021］220号：财政扶贫统筹资金用于2021年汝阳县蔡店乡崔庄村饮水安全巩固提升项目（省级）(2021年结转)</t>
  </si>
  <si>
    <t>洛财预［2021］220号：财政扶贫统筹资金用于2021年汝阳县蔡店乡郭村村饮水安全巩固提升项目（省级）(2021年结转)</t>
  </si>
  <si>
    <t>洛财预［2021］220号：财政扶贫统筹资金用于2021年汝阳县蔡店乡楼庄村饮水安全巩固提升项目（省级）(2021年结转)</t>
  </si>
  <si>
    <t>洛财预［2021］260号：财政扶贫统筹资金用于2021年汝阳县蔡店乡楼庄村饮水安全巩固提升项目（中央）(2021年结转)</t>
  </si>
  <si>
    <t>洛财预［2021］260号：财政扶贫统筹资金用于2021年汝阳县蔡店乡孟脑村饮水安全巩固提升项目（中央）(2021年结转)</t>
  </si>
  <si>
    <t>洛财预［2021］260号：财政扶贫统筹资金用于2021年汝阳县蔡店乡曲营村饮水安全巩固提升项目（中央）(2021年结转)</t>
  </si>
  <si>
    <t>洛财预［2021］260号：财政扶贫统筹资金用于2021年汝阳县蔡店乡肖庄村饮水安全巩固提升项目（中央）(2021年结转)</t>
  </si>
  <si>
    <t>洛财预［2021］344号：财政扶贫统筹资金用于2021年汝阳县蔡店乡常渠村集体经济三产服务中心建设项目（中央）(2021年结转)</t>
  </si>
  <si>
    <t>三产服务中心</t>
  </si>
  <si>
    <t>洛财预［2021］344号：财政扶贫统筹资金用于2021年汝阳县蔡店乡菊花种植及深加工项目（中央）(2021年结转)</t>
  </si>
  <si>
    <t>菊花深加工</t>
  </si>
  <si>
    <t>洛财预［2021］344号：财政扶贫统筹资金用于2021年汝阳县蔡店乡孟脑村集体经济辣椒分拣仓储中心建设项目（中央）(2021年结转)</t>
  </si>
  <si>
    <t>仓储用房</t>
  </si>
  <si>
    <t>辣椒分拣仓储中心</t>
  </si>
  <si>
    <t>洛财预［2021］344号：财政扶贫统筹资金用于2021年汝阳县蔡店乡妙东村、妙西村等4个村集体经济设施农业建设项目二期配套工程（中央）(2021年结转)</t>
  </si>
  <si>
    <t>大棚</t>
  </si>
  <si>
    <t>洛财预［2021］344号：财政扶贫统筹资金用于2021年汝阳县蔡店乡肖庄村等27个村集体经济秸秆青（黄）储与综合利用项目（中央）(2021年结转)</t>
  </si>
  <si>
    <t>其他池</t>
  </si>
  <si>
    <t>青储池</t>
  </si>
  <si>
    <t>洛财预［2021］357号：财政扶贫统筹资金用于2021年汝阳县蔡店乡菊花种植及深加工项目（中央）(2021年结转)</t>
  </si>
  <si>
    <t>安全饮水修复</t>
  </si>
  <si>
    <t>汝阳县产业集聚区管理委员会</t>
  </si>
  <si>
    <t>预算安排2021年内埠镇地租</t>
  </si>
  <si>
    <t>内埠镇企业占地租金</t>
  </si>
  <si>
    <t>2021全年计划</t>
  </si>
  <si>
    <t>预算安排2021年陶营企业占地租金</t>
  </si>
  <si>
    <t>旱地</t>
  </si>
  <si>
    <t>企业占地租金</t>
  </si>
  <si>
    <t>全年租金</t>
  </si>
  <si>
    <t>预算安排汝安路三标段等工程项目资金</t>
  </si>
  <si>
    <t>园区设施</t>
  </si>
  <si>
    <t>各类基础公共设施</t>
  </si>
  <si>
    <t>预算安排汝阳县产业集聚区区域评估项目</t>
  </si>
  <si>
    <t>工业用地</t>
  </si>
  <si>
    <t>区域评估</t>
  </si>
  <si>
    <t>预算安排小店产业园区雨、污水管网升级造项目</t>
  </si>
  <si>
    <t>雨污水管网</t>
  </si>
  <si>
    <t>根据初步预算</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</si>
</sst>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 "/>
    <numFmt numFmtId="178" formatCode="#,##0_ "/>
    <numFmt numFmtId="179" formatCode="0.00_ "/>
    <numFmt numFmtId="180" formatCode="#,##0.0_ "/>
    <numFmt numFmtId="181" formatCode="0.0_ "/>
    <numFmt numFmtId="182" formatCode="#0.00"/>
  </numFmts>
  <fonts count="58">
    <font>
      <sz val="11"/>
      <color theme="1"/>
      <name val="宋体"/>
      <charset val="134"/>
      <scheme val="minor"/>
    </font>
    <font>
      <sz val="11"/>
      <color indexed="8"/>
      <name val="宋体"/>
      <charset val="1"/>
      <scheme val="minor"/>
    </font>
    <font>
      <b/>
      <sz val="19"/>
      <name val="SimSun"/>
      <charset val="134"/>
    </font>
    <font>
      <sz val="9"/>
      <name val="SimSun"/>
      <charset val="134"/>
    </font>
    <font>
      <sz val="10"/>
      <name val="Helv"/>
      <charset val="0"/>
    </font>
    <font>
      <sz val="18"/>
      <name val="方正小标宋简体"/>
      <charset val="134"/>
    </font>
    <font>
      <sz val="20"/>
      <name val="仿宋_GB2312"/>
      <charset val="134"/>
    </font>
    <font>
      <sz val="12"/>
      <name val="宋体"/>
      <charset val="134"/>
    </font>
    <font>
      <b/>
      <sz val="12"/>
      <color indexed="8"/>
      <name val="宋体"/>
      <charset val="134"/>
    </font>
    <font>
      <b/>
      <sz val="12"/>
      <name val="宋体"/>
      <charset val="134"/>
    </font>
    <font>
      <sz val="12"/>
      <color indexed="8"/>
      <name val="宋体"/>
      <charset val="134"/>
    </font>
    <font>
      <sz val="22"/>
      <color theme="1"/>
      <name val="宋体"/>
      <charset val="134"/>
      <scheme val="major"/>
    </font>
    <font>
      <b/>
      <sz val="12"/>
      <color theme="1"/>
      <name val="宋体"/>
      <charset val="134"/>
      <scheme val="minor"/>
    </font>
    <font>
      <b/>
      <sz val="16"/>
      <name val="宋体"/>
      <charset val="134"/>
    </font>
    <font>
      <sz val="10"/>
      <name val="宋体"/>
      <charset val="134"/>
    </font>
    <font>
      <b/>
      <sz val="10"/>
      <name val="Helv"/>
      <charset val="0"/>
    </font>
    <font>
      <b/>
      <sz val="18"/>
      <name val="黑体"/>
      <family val="3"/>
      <charset val="134"/>
    </font>
    <font>
      <sz val="11"/>
      <name val="宋体"/>
      <charset val="134"/>
      <scheme val="minor"/>
    </font>
    <font>
      <sz val="11"/>
      <color indexed="8"/>
      <name val="宋体"/>
      <charset val="134"/>
      <scheme val="minor"/>
    </font>
    <font>
      <b/>
      <sz val="11"/>
      <color indexed="8"/>
      <name val="宋体"/>
      <charset val="134"/>
      <scheme val="minor"/>
    </font>
    <font>
      <sz val="24"/>
      <color theme="1"/>
      <name val="宋体"/>
      <charset val="134"/>
      <scheme val="minor"/>
    </font>
    <font>
      <sz val="14"/>
      <color theme="1"/>
      <name val="宋体"/>
      <charset val="134"/>
      <scheme val="minor"/>
    </font>
    <font>
      <b/>
      <sz val="14"/>
      <color theme="1"/>
      <name val="宋体"/>
      <charset val="134"/>
      <scheme val="minor"/>
    </font>
    <font>
      <b/>
      <sz val="20"/>
      <color theme="1"/>
      <name val="宋体"/>
      <charset val="134"/>
      <scheme val="minor"/>
    </font>
    <font>
      <b/>
      <sz val="11"/>
      <name val="宋体"/>
      <charset val="134"/>
    </font>
    <font>
      <sz val="18"/>
      <name val="黑体"/>
      <charset val="134"/>
    </font>
    <font>
      <b/>
      <sz val="10"/>
      <name val="宋体"/>
      <charset val="134"/>
    </font>
    <font>
      <sz val="11"/>
      <name val="宋体"/>
      <charset val="134"/>
    </font>
    <font>
      <b/>
      <sz val="11"/>
      <color theme="1"/>
      <name val="宋体"/>
      <charset val="134"/>
      <scheme val="minor"/>
    </font>
    <font>
      <sz val="22"/>
      <color theme="1"/>
      <name val="黑体"/>
      <charset val="134"/>
    </font>
    <font>
      <sz val="12"/>
      <color theme="1"/>
      <name val="宋体"/>
      <charset val="134"/>
      <scheme val="minor"/>
    </font>
    <font>
      <sz val="20"/>
      <color theme="1"/>
      <name val="黑体"/>
      <charset val="134"/>
    </font>
    <font>
      <sz val="16"/>
      <color theme="1"/>
      <name val="宋体"/>
      <charset val="134"/>
      <scheme val="minor"/>
    </font>
    <font>
      <b/>
      <sz val="16"/>
      <color theme="1"/>
      <name val="宋体"/>
      <charset val="134"/>
      <scheme val="minor"/>
    </font>
    <font>
      <b/>
      <sz val="18"/>
      <name val="宋体"/>
      <charset val="134"/>
    </font>
    <font>
      <b/>
      <sz val="14"/>
      <name val="宋体"/>
      <charset val="134"/>
    </font>
    <font>
      <sz val="14"/>
      <name val="宋体"/>
      <charset val="134"/>
    </font>
    <font>
      <b/>
      <sz val="20"/>
      <name val="宋体"/>
      <charset val="134"/>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9" fillId="4" borderId="0" applyNumberFormat="0" applyBorder="0" applyAlignment="0" applyProtection="0">
      <alignment vertical="center"/>
    </xf>
    <xf numFmtId="0" fontId="40"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2" fillId="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9" borderId="12" applyNumberFormat="0" applyFont="0" applyAlignment="0" applyProtection="0">
      <alignment vertical="center"/>
    </xf>
    <xf numFmtId="0" fontId="42"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3" applyNumberFormat="0" applyFill="0" applyAlignment="0" applyProtection="0">
      <alignment vertical="center"/>
    </xf>
    <xf numFmtId="0" fontId="50" fillId="0" borderId="13" applyNumberFormat="0" applyFill="0" applyAlignment="0" applyProtection="0">
      <alignment vertical="center"/>
    </xf>
    <xf numFmtId="0" fontId="42" fillId="11" borderId="0" applyNumberFormat="0" applyBorder="0" applyAlignment="0" applyProtection="0">
      <alignment vertical="center"/>
    </xf>
    <xf numFmtId="0" fontId="45" fillId="0" borderId="14" applyNumberFormat="0" applyFill="0" applyAlignment="0" applyProtection="0">
      <alignment vertical="center"/>
    </xf>
    <xf numFmtId="0" fontId="42" fillId="12" borderId="0" applyNumberFormat="0" applyBorder="0" applyAlignment="0" applyProtection="0">
      <alignment vertical="center"/>
    </xf>
    <xf numFmtId="0" fontId="51" fillId="13" borderId="15" applyNumberFormat="0" applyAlignment="0" applyProtection="0">
      <alignment vertical="center"/>
    </xf>
    <xf numFmtId="0" fontId="52" fillId="13" borderId="11" applyNumberFormat="0" applyAlignment="0" applyProtection="0">
      <alignment vertical="center"/>
    </xf>
    <xf numFmtId="0" fontId="53" fillId="14" borderId="16" applyNumberFormat="0" applyAlignment="0" applyProtection="0">
      <alignment vertical="center"/>
    </xf>
    <xf numFmtId="0" fontId="39" fillId="15" borderId="0" applyNumberFormat="0" applyBorder="0" applyAlignment="0" applyProtection="0">
      <alignment vertical="center"/>
    </xf>
    <xf numFmtId="0" fontId="42" fillId="16" borderId="0" applyNumberFormat="0" applyBorder="0" applyAlignment="0" applyProtection="0">
      <alignment vertical="center"/>
    </xf>
    <xf numFmtId="0" fontId="54" fillId="0" borderId="17" applyNumberFormat="0" applyFill="0" applyAlignment="0" applyProtection="0">
      <alignment vertical="center"/>
    </xf>
    <xf numFmtId="0" fontId="55" fillId="0" borderId="18" applyNumberFormat="0" applyFill="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39" fillId="19" borderId="0" applyNumberFormat="0" applyBorder="0" applyAlignment="0" applyProtection="0">
      <alignment vertical="center"/>
    </xf>
    <xf numFmtId="0" fontId="42"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2" fillId="29" borderId="0" applyNumberFormat="0" applyBorder="0" applyAlignment="0" applyProtection="0">
      <alignment vertical="center"/>
    </xf>
    <xf numFmtId="0" fontId="39"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39" fillId="33" borderId="0" applyNumberFormat="0" applyBorder="0" applyAlignment="0" applyProtection="0">
      <alignment vertical="center"/>
    </xf>
    <xf numFmtId="0" fontId="42" fillId="34" borderId="0" applyNumberFormat="0" applyBorder="0" applyAlignment="0" applyProtection="0">
      <alignment vertical="center"/>
    </xf>
    <xf numFmtId="0" fontId="7" fillId="0" borderId="0">
      <alignment vertical="center"/>
    </xf>
    <xf numFmtId="0" fontId="7" fillId="0" borderId="0"/>
    <xf numFmtId="0" fontId="7" fillId="0" borderId="0">
      <alignment vertical="center"/>
    </xf>
  </cellStyleXfs>
  <cellXfs count="19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right" vertical="center" wrapText="1"/>
    </xf>
    <xf numFmtId="0" fontId="4" fillId="0" borderId="0" xfId="0" applyFont="1" applyFill="1" applyBorder="1" applyAlignment="1"/>
    <xf numFmtId="177" fontId="4" fillId="0" borderId="0" xfId="0" applyNumberFormat="1" applyFont="1" applyFill="1" applyBorder="1" applyAlignment="1"/>
    <xf numFmtId="0" fontId="4" fillId="0" borderId="0" xfId="0" applyFont="1" applyAlignment="1"/>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177" fontId="8" fillId="0" borderId="2" xfId="51" applyNumberFormat="1" applyFont="1" applyFill="1" applyBorder="1" applyAlignment="1">
      <alignment horizontal="center" vertical="center" wrapText="1"/>
    </xf>
    <xf numFmtId="177" fontId="9" fillId="0" borderId="2" xfId="51" applyNumberFormat="1" applyFont="1" applyFill="1" applyBorder="1" applyAlignment="1">
      <alignment horizontal="center" vertical="center" wrapText="1"/>
    </xf>
    <xf numFmtId="0" fontId="9" fillId="0" borderId="2" xfId="0" applyFont="1" applyFill="1" applyBorder="1" applyAlignment="1">
      <alignment vertical="center" wrapText="1"/>
    </xf>
    <xf numFmtId="177" fontId="8" fillId="0" borderId="2" xfId="0" applyNumberFormat="1" applyFont="1" applyFill="1" applyBorder="1" applyAlignment="1">
      <alignment horizontal="center" vertical="center" wrapText="1"/>
    </xf>
    <xf numFmtId="177" fontId="10" fillId="0" borderId="2" xfId="51" applyNumberFormat="1" applyFont="1" applyFill="1" applyBorder="1" applyAlignment="1">
      <alignment horizontal="left" vertical="center" wrapText="1"/>
    </xf>
    <xf numFmtId="177" fontId="10" fillId="0" borderId="2" xfId="51" applyNumberFormat="1" applyFont="1" applyFill="1" applyBorder="1" applyAlignment="1">
      <alignment horizontal="center" vertical="center" wrapText="1"/>
    </xf>
    <xf numFmtId="0" fontId="8" fillId="0" borderId="2" xfId="51" applyFont="1" applyFill="1" applyBorder="1" applyAlignment="1">
      <alignment horizontal="left" vertical="center"/>
    </xf>
    <xf numFmtId="178" fontId="10" fillId="0" borderId="2" xfId="51" applyNumberFormat="1" applyFont="1" applyFill="1" applyBorder="1" applyAlignment="1">
      <alignment horizontal="left" vertical="center" wrapText="1"/>
    </xf>
    <xf numFmtId="178" fontId="10" fillId="0" borderId="2" xfId="51" applyNumberFormat="1" applyFont="1" applyFill="1" applyBorder="1" applyAlignment="1">
      <alignment horizontal="center" vertical="center" wrapText="1"/>
    </xf>
    <xf numFmtId="0" fontId="8" fillId="0" borderId="2" xfId="51" applyFont="1" applyFill="1" applyBorder="1" applyAlignment="1">
      <alignment horizontal="center" vertical="center"/>
    </xf>
    <xf numFmtId="0" fontId="4" fillId="0" borderId="0" xfId="0" applyFont="1" applyFill="1" applyAlignment="1"/>
    <xf numFmtId="177" fontId="9"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177" fontId="7" fillId="0" borderId="2" xfId="0" applyNumberFormat="1" applyFont="1" applyFill="1" applyBorder="1" applyAlignment="1">
      <alignment horizontal="center" vertical="center" wrapText="1"/>
    </xf>
    <xf numFmtId="0" fontId="0" fillId="0" borderId="0" xfId="0" applyFill="1" applyBorder="1" applyAlignment="1">
      <alignment vertical="center"/>
    </xf>
    <xf numFmtId="0" fontId="11" fillId="0" borderId="0" xfId="0" applyFont="1" applyFill="1" applyBorder="1" applyAlignment="1">
      <alignment horizontal="center" vertical="center"/>
    </xf>
    <xf numFmtId="0" fontId="0" fillId="0" borderId="0" xfId="0" applyFill="1" applyBorder="1" applyAlignment="1">
      <alignment horizontal="right" vertical="center"/>
    </xf>
    <xf numFmtId="0" fontId="12" fillId="0" borderId="2" xfId="0" applyFont="1" applyFill="1" applyBorder="1" applyAlignment="1">
      <alignment horizontal="center"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15" fillId="0" borderId="0" xfId="0" applyFont="1" applyFill="1" applyBorder="1" applyAlignment="1"/>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178" fontId="9"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0" fillId="0" borderId="0" xfId="0" applyFill="1">
      <alignment vertical="center"/>
    </xf>
    <xf numFmtId="0" fontId="16" fillId="0" borderId="0" xfId="49" applyFont="1" applyFill="1" applyBorder="1" applyAlignment="1">
      <alignment horizontal="center" vertical="center"/>
    </xf>
    <xf numFmtId="0" fontId="17" fillId="0" borderId="0" xfId="49" applyFont="1" applyFill="1" applyBorder="1" applyAlignment="1">
      <alignment horizontal="right" vertical="center"/>
    </xf>
    <xf numFmtId="0" fontId="18" fillId="0" borderId="2" xfId="49" applyFont="1" applyFill="1" applyBorder="1" applyAlignment="1">
      <alignment horizontal="center" vertical="center"/>
    </xf>
    <xf numFmtId="0" fontId="18" fillId="0" borderId="3" xfId="49" applyFont="1" applyFill="1" applyBorder="1" applyAlignment="1">
      <alignment horizontal="center" vertical="center" wrapText="1"/>
    </xf>
    <xf numFmtId="0" fontId="18" fillId="0" borderId="2" xfId="49" applyFont="1" applyFill="1" applyBorder="1" applyAlignment="1">
      <alignment vertical="center" wrapText="1"/>
    </xf>
    <xf numFmtId="0" fontId="18" fillId="0" borderId="4" xfId="49" applyFont="1" applyFill="1" applyBorder="1" applyAlignment="1">
      <alignment horizontal="center" vertical="center" wrapText="1"/>
    </xf>
    <xf numFmtId="0" fontId="18" fillId="0" borderId="2" xfId="49" applyFont="1" applyFill="1" applyBorder="1" applyAlignment="1">
      <alignment horizontal="left" vertical="center"/>
    </xf>
    <xf numFmtId="178" fontId="18" fillId="0" borderId="2" xfId="49" applyNumberFormat="1" applyFont="1" applyFill="1" applyBorder="1" applyAlignment="1">
      <alignment horizontal="center" vertical="center"/>
    </xf>
    <xf numFmtId="0" fontId="19" fillId="0" borderId="2" xfId="49" applyFont="1" applyFill="1" applyBorder="1" applyAlignment="1">
      <alignment horizontal="center" vertical="center"/>
    </xf>
    <xf numFmtId="178" fontId="19" fillId="0" borderId="2" xfId="49" applyNumberFormat="1" applyFont="1" applyFill="1" applyBorder="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2" fillId="0" borderId="2" xfId="0" applyFont="1" applyBorder="1" applyAlignment="1">
      <alignment horizontal="center" vertical="center"/>
    </xf>
    <xf numFmtId="0" fontId="21" fillId="0" borderId="2" xfId="0" applyFont="1" applyBorder="1" applyAlignment="1">
      <alignment vertical="center" wrapText="1"/>
    </xf>
    <xf numFmtId="178" fontId="21" fillId="0" borderId="2" xfId="0" applyNumberFormat="1" applyFont="1" applyBorder="1" applyAlignment="1">
      <alignment horizontal="center" vertical="center"/>
    </xf>
    <xf numFmtId="178" fontId="22" fillId="0" borderId="2" xfId="0" applyNumberFormat="1" applyFont="1" applyBorder="1" applyAlignment="1">
      <alignment horizontal="center" vertical="center"/>
    </xf>
    <xf numFmtId="0" fontId="23" fillId="0" borderId="0" xfId="0" applyFont="1" applyAlignment="1">
      <alignment horizontal="center" vertical="center"/>
    </xf>
    <xf numFmtId="0" fontId="0" fillId="0" borderId="0" xfId="0" applyAlignment="1">
      <alignment horizontal="right" vertical="center"/>
    </xf>
    <xf numFmtId="0" fontId="21" fillId="0" borderId="2" xfId="0" applyFont="1" applyBorder="1">
      <alignment vertical="center"/>
    </xf>
    <xf numFmtId="0" fontId="24" fillId="0"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xf numFmtId="0" fontId="7" fillId="0" borderId="0" xfId="0" applyFont="1" applyFill="1" applyBorder="1" applyAlignment="1">
      <alignment wrapText="1"/>
    </xf>
    <xf numFmtId="0" fontId="25" fillId="0" borderId="0" xfId="0" applyFont="1" applyFill="1" applyBorder="1" applyAlignment="1">
      <alignment horizontal="center" vertical="center" wrapText="1"/>
    </xf>
    <xf numFmtId="179" fontId="9" fillId="0" borderId="2" xfId="50" applyNumberFormat="1"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179"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lignment vertical="center"/>
    </xf>
    <xf numFmtId="0" fontId="0" fillId="0" borderId="0" xfId="0" applyAlignment="1">
      <alignment horizontal="center" vertical="center"/>
    </xf>
    <xf numFmtId="0" fontId="29" fillId="0" borderId="0" xfId="0" applyFont="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lignment vertical="center"/>
    </xf>
    <xf numFmtId="178" fontId="12" fillId="0" borderId="2" xfId="0" applyNumberFormat="1" applyFont="1" applyBorder="1" applyAlignment="1">
      <alignment horizontal="center" vertical="center"/>
    </xf>
    <xf numFmtId="180" fontId="12" fillId="0" borderId="2" xfId="0" applyNumberFormat="1" applyFont="1" applyBorder="1" applyAlignment="1">
      <alignment horizontal="center" vertical="center"/>
    </xf>
    <xf numFmtId="0" fontId="30" fillId="0" borderId="2" xfId="0" applyFont="1" applyBorder="1">
      <alignment vertical="center"/>
    </xf>
    <xf numFmtId="178" fontId="30" fillId="0" borderId="2" xfId="0" applyNumberFormat="1" applyFont="1" applyBorder="1" applyAlignment="1">
      <alignment horizontal="center" vertical="center"/>
    </xf>
    <xf numFmtId="180" fontId="30" fillId="0" borderId="2" xfId="0" applyNumberFormat="1" applyFont="1" applyBorder="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2" xfId="0" applyFont="1" applyBorder="1" applyAlignment="1">
      <alignment horizontal="center" vertical="center"/>
    </xf>
    <xf numFmtId="179" fontId="33" fillId="0" borderId="2" xfId="0" applyNumberFormat="1" applyFont="1" applyBorder="1" applyAlignment="1">
      <alignment horizontal="center" vertical="center" wrapText="1"/>
    </xf>
    <xf numFmtId="0" fontId="32" fillId="0" borderId="2" xfId="0" applyFont="1" applyBorder="1">
      <alignment vertical="center"/>
    </xf>
    <xf numFmtId="178" fontId="32" fillId="0" borderId="2" xfId="0" applyNumberFormat="1" applyFont="1" applyBorder="1">
      <alignment vertical="center"/>
    </xf>
    <xf numFmtId="181" fontId="32" fillId="0" borderId="2" xfId="0" applyNumberFormat="1" applyFont="1" applyBorder="1">
      <alignment vertical="center"/>
    </xf>
    <xf numFmtId="0" fontId="32" fillId="0" borderId="2" xfId="0" applyFont="1" applyBorder="1" applyAlignment="1">
      <alignment horizontal="center" vertical="center"/>
    </xf>
    <xf numFmtId="0" fontId="0" fillId="0" borderId="0" xfId="0" applyAlignment="1">
      <alignment vertical="center" wrapText="1"/>
    </xf>
    <xf numFmtId="0" fontId="22" fillId="0" borderId="2" xfId="0" applyFont="1" applyBorder="1" applyAlignment="1">
      <alignment horizontal="center" vertical="center" wrapText="1"/>
    </xf>
    <xf numFmtId="178" fontId="21" fillId="0" borderId="2" xfId="11" applyNumberFormat="1" applyFont="1" applyBorder="1">
      <alignment vertical="center"/>
    </xf>
    <xf numFmtId="181" fontId="21" fillId="0" borderId="2" xfId="0" applyNumberFormat="1" applyFont="1" applyBorder="1">
      <alignment vertical="center"/>
    </xf>
    <xf numFmtId="0" fontId="29" fillId="0" borderId="0" xfId="0" applyFont="1" applyAlignment="1">
      <alignment horizontal="center" vertical="center" wrapText="1"/>
    </xf>
    <xf numFmtId="178" fontId="21" fillId="0" borderId="2" xfId="0" applyNumberFormat="1" applyFont="1" applyBorder="1" applyAlignment="1">
      <alignment vertical="center" wrapText="1"/>
    </xf>
    <xf numFmtId="181" fontId="21" fillId="0" borderId="2" xfId="0" applyNumberFormat="1" applyFont="1" applyBorder="1" applyAlignment="1">
      <alignment vertical="center" wrapText="1"/>
    </xf>
    <xf numFmtId="0" fontId="21" fillId="0" borderId="2" xfId="0" applyFont="1" applyBorder="1" applyAlignment="1">
      <alignment horizontal="center" vertical="center" wrapText="1"/>
    </xf>
    <xf numFmtId="0" fontId="7" fillId="0" borderId="0" xfId="0" applyFont="1" applyFill="1" applyAlignment="1"/>
    <xf numFmtId="0" fontId="34"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vertical="center"/>
    </xf>
    <xf numFmtId="0" fontId="35" fillId="0" borderId="3" xfId="0" applyNumberFormat="1" applyFont="1" applyFill="1" applyBorder="1" applyAlignment="1" applyProtection="1">
      <alignment horizontal="center" vertical="center"/>
    </xf>
    <xf numFmtId="0" fontId="7" fillId="0" borderId="0" xfId="0" applyNumberFormat="1" applyFont="1" applyFill="1" applyBorder="1" applyAlignment="1" applyProtection="1"/>
    <xf numFmtId="0" fontId="36" fillId="0" borderId="2" xfId="0" applyNumberFormat="1" applyFont="1" applyFill="1" applyBorder="1" applyAlignment="1" applyProtection="1">
      <alignment horizontal="left" vertical="center"/>
    </xf>
    <xf numFmtId="3" fontId="36" fillId="0" borderId="2" xfId="0" applyNumberFormat="1" applyFont="1" applyFill="1" applyBorder="1" applyAlignment="1" applyProtection="1">
      <alignment horizontal="right" vertical="center"/>
    </xf>
    <xf numFmtId="0" fontId="36" fillId="0" borderId="2" xfId="0" applyNumberFormat="1" applyFont="1" applyFill="1" applyBorder="1" applyAlignment="1" applyProtection="1">
      <alignment vertical="center"/>
    </xf>
    <xf numFmtId="0" fontId="36" fillId="0" borderId="2"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left" vertical="center"/>
    </xf>
    <xf numFmtId="3" fontId="36" fillId="0" borderId="5" xfId="0" applyNumberFormat="1" applyFont="1" applyFill="1" applyBorder="1" applyAlignment="1" applyProtection="1">
      <alignment horizontal="right" vertical="center"/>
    </xf>
    <xf numFmtId="0" fontId="36" fillId="0" borderId="4" xfId="0" applyNumberFormat="1" applyFont="1" applyFill="1" applyBorder="1" applyAlignment="1" applyProtection="1">
      <alignment horizontal="left" vertical="center"/>
    </xf>
    <xf numFmtId="3" fontId="36" fillId="0" borderId="3" xfId="0" applyNumberFormat="1" applyFont="1" applyFill="1" applyBorder="1" applyAlignment="1" applyProtection="1">
      <alignment horizontal="right" vertical="center"/>
    </xf>
    <xf numFmtId="0" fontId="35" fillId="0" borderId="2" xfId="0" applyNumberFormat="1" applyFont="1" applyFill="1" applyBorder="1" applyAlignment="1" applyProtection="1">
      <alignment horizontal="center" vertical="center"/>
    </xf>
    <xf numFmtId="3" fontId="35" fillId="0" borderId="2" xfId="0" applyNumberFormat="1" applyFont="1" applyFill="1" applyBorder="1" applyAlignment="1" applyProtection="1">
      <alignment horizontal="right" vertical="center"/>
    </xf>
    <xf numFmtId="0" fontId="0" fillId="0" borderId="0" xfId="0" applyBorder="1">
      <alignment vertical="center"/>
    </xf>
    <xf numFmtId="0" fontId="21" fillId="0" borderId="0" xfId="0" applyFont="1" applyBorder="1" applyAlignment="1">
      <alignment horizontal="right" vertical="center"/>
    </xf>
    <xf numFmtId="178" fontId="21" fillId="0" borderId="2" xfId="0" applyNumberFormat="1" applyFont="1" applyBorder="1">
      <alignment vertical="center"/>
    </xf>
    <xf numFmtId="0" fontId="22" fillId="0" borderId="2" xfId="0" applyFont="1" applyBorder="1">
      <alignment vertical="center"/>
    </xf>
    <xf numFmtId="178" fontId="22" fillId="0" borderId="2" xfId="0" applyNumberFormat="1" applyFont="1" applyBorder="1">
      <alignment vertical="center"/>
    </xf>
    <xf numFmtId="0" fontId="21" fillId="0" borderId="2" xfId="0" applyFont="1" applyBorder="1" applyAlignment="1">
      <alignment horizontal="left" vertical="center" indent="1"/>
    </xf>
    <xf numFmtId="0" fontId="30" fillId="0" borderId="2" xfId="0" applyFont="1" applyBorder="1" applyAlignment="1">
      <alignment horizontal="center" vertical="center"/>
    </xf>
    <xf numFmtId="0" fontId="0" fillId="0" borderId="0" xfId="0"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82" fontId="3" fillId="0" borderId="1" xfId="0" applyNumberFormat="1" applyFont="1" applyFill="1" applyBorder="1" applyAlignment="1">
      <alignment horizontal="right" vertical="center" wrapText="1"/>
    </xf>
    <xf numFmtId="0" fontId="0" fillId="0" borderId="0" xfId="0" applyFill="1">
      <alignment vertical="center"/>
    </xf>
    <xf numFmtId="0" fontId="37" fillId="0" borderId="0" xfId="0"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2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xf>
    <xf numFmtId="0" fontId="26" fillId="0" borderId="3"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3" fontId="14" fillId="0" borderId="3"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right" vertical="center"/>
    </xf>
    <xf numFmtId="3" fontId="14" fillId="0" borderId="4" xfId="0" applyNumberFormat="1" applyFont="1" applyFill="1" applyBorder="1" applyAlignment="1" applyProtection="1">
      <alignment horizontal="righ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left" vertical="center"/>
    </xf>
    <xf numFmtId="0" fontId="26" fillId="0" borderId="8"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vertical="center"/>
    </xf>
    <xf numFmtId="0" fontId="7" fillId="0" borderId="0" xfId="0" applyFont="1" applyFill="1" applyBorder="1" applyAlignment="1">
      <alignment vertical="center" wrapText="1"/>
    </xf>
    <xf numFmtId="181" fontId="7" fillId="0" borderId="0" xfId="0" applyNumberFormat="1" applyFont="1" applyFill="1" applyBorder="1" applyAlignment="1"/>
    <xf numFmtId="0" fontId="37" fillId="0" borderId="0" xfId="0" applyFont="1" applyFill="1" applyAlignment="1">
      <alignment horizontal="center" vertical="center"/>
    </xf>
    <xf numFmtId="181" fontId="37" fillId="0" borderId="0" xfId="0" applyNumberFormat="1" applyFont="1" applyFill="1" applyAlignment="1">
      <alignment horizontal="center" vertical="center"/>
    </xf>
    <xf numFmtId="0" fontId="14" fillId="3" borderId="0" xfId="0" applyFont="1" applyFill="1" applyBorder="1" applyAlignment="1">
      <alignment horizontal="right" vertical="center"/>
    </xf>
    <xf numFmtId="0" fontId="7" fillId="3" borderId="0" xfId="0" applyFont="1" applyFill="1" applyAlignment="1">
      <alignment horizontal="center" vertical="center"/>
    </xf>
    <xf numFmtId="181" fontId="7" fillId="3" borderId="0" xfId="0" applyNumberFormat="1" applyFont="1" applyFill="1" applyAlignment="1">
      <alignment horizontal="center" vertical="center"/>
    </xf>
    <xf numFmtId="0" fontId="9" fillId="0" borderId="2" xfId="0" applyNumberFormat="1" applyFont="1" applyFill="1" applyBorder="1" applyAlignment="1" applyProtection="1">
      <alignment horizontal="center" vertical="center" wrapText="1"/>
    </xf>
    <xf numFmtId="181" fontId="9"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vertical="center"/>
    </xf>
    <xf numFmtId="3" fontId="7" fillId="0" borderId="2" xfId="0" applyNumberFormat="1" applyFont="1" applyFill="1" applyBorder="1" applyAlignment="1" applyProtection="1">
      <alignment horizontal="right" vertical="center"/>
    </xf>
    <xf numFmtId="181" fontId="7" fillId="0" borderId="2" xfId="0" applyNumberFormat="1" applyFont="1" applyFill="1" applyBorder="1" applyAlignment="1"/>
    <xf numFmtId="0" fontId="1" fillId="0" borderId="0" xfId="0" applyFont="1" applyFill="1" applyAlignment="1">
      <alignment vertical="center" wrapText="1"/>
    </xf>
    <xf numFmtId="0" fontId="7" fillId="0" borderId="2" xfId="0" applyFont="1" applyFill="1" applyBorder="1" applyAlignment="1">
      <alignment vertical="center"/>
    </xf>
    <xf numFmtId="178" fontId="7" fillId="0" borderId="2" xfId="0" applyNumberFormat="1" applyFont="1" applyFill="1" applyBorder="1" applyAlignment="1">
      <alignment horizontal="center" vertical="center"/>
    </xf>
    <xf numFmtId="181" fontId="7" fillId="0" borderId="2" xfId="0" applyNumberFormat="1" applyFont="1" applyFill="1" applyBorder="1" applyAlignment="1">
      <alignment horizontal="center" vertical="center" wrapText="1"/>
    </xf>
    <xf numFmtId="0" fontId="28" fillId="0" borderId="2" xfId="0" applyFont="1" applyBorder="1" applyAlignment="1">
      <alignment horizontal="center" vertical="center"/>
    </xf>
    <xf numFmtId="178" fontId="9" fillId="0" borderId="2" xfId="0" applyNumberFormat="1" applyFont="1" applyFill="1" applyBorder="1" applyAlignment="1">
      <alignment horizontal="center" vertical="center"/>
    </xf>
    <xf numFmtId="181" fontId="9" fillId="0"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vertical="center" wrapText="1"/>
    </xf>
    <xf numFmtId="0" fontId="12" fillId="0" borderId="2" xfId="0" applyFont="1" applyBorder="1" applyAlignment="1">
      <alignment vertical="center" wrapText="1"/>
    </xf>
    <xf numFmtId="181" fontId="12" fillId="0" borderId="2" xfId="0" applyNumberFormat="1" applyFont="1" applyBorder="1" applyAlignment="1">
      <alignment horizontal="center" vertical="center" wrapText="1"/>
    </xf>
    <xf numFmtId="0" fontId="30" fillId="0" borderId="2" xfId="0" applyFont="1" applyBorder="1" applyAlignment="1">
      <alignment vertical="center" wrapText="1"/>
    </xf>
    <xf numFmtId="0" fontId="30" fillId="0" borderId="2" xfId="0" applyFont="1" applyBorder="1" applyAlignment="1">
      <alignment horizontal="center" vertical="center" wrapText="1"/>
    </xf>
    <xf numFmtId="181" fontId="30" fillId="0" borderId="2" xfId="0" applyNumberFormat="1" applyFont="1" applyBorder="1" applyAlignment="1">
      <alignment horizontal="center" vertical="center" wrapText="1"/>
    </xf>
    <xf numFmtId="0" fontId="30" fillId="0" borderId="0" xfId="0" applyFont="1">
      <alignment vertical="center"/>
    </xf>
    <xf numFmtId="0" fontId="30" fillId="0" borderId="0" xfId="0" applyFont="1" applyAlignment="1">
      <alignment horizontal="center" vertical="center"/>
    </xf>
    <xf numFmtId="181" fontId="30" fillId="0" borderId="2" xfId="0" applyNumberFormat="1" applyFont="1" applyBorder="1" applyAlignment="1">
      <alignment horizontal="center" vertical="center"/>
    </xf>
    <xf numFmtId="181" fontId="12" fillId="0" borderId="2" xfId="0" applyNumberFormat="1" applyFont="1" applyBorder="1" applyAlignment="1">
      <alignment horizontal="center" vertical="center"/>
    </xf>
    <xf numFmtId="0" fontId="38" fillId="0" borderId="0" xfId="0" applyFont="1" applyAlignment="1">
      <alignment horizontal="center" vertical="center"/>
    </xf>
    <xf numFmtId="178" fontId="30" fillId="0" borderId="2" xfId="0" applyNumberFormat="1" applyFont="1" applyBorder="1" applyAlignment="1">
      <alignment horizontal="center" vertical="center" wrapText="1"/>
    </xf>
    <xf numFmtId="178" fontId="12" fillId="0" borderId="2"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06年专项结算" xfId="50"/>
    <cellStyle name="常规_2016年省本级社会保险基金收支预算表细化"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B22" sqref="B22"/>
    </sheetView>
  </sheetViews>
  <sheetFormatPr defaultColWidth="9" defaultRowHeight="13.5" outlineLevelCol="3"/>
  <cols>
    <col min="1" max="1" width="29.75" customWidth="1"/>
    <col min="2" max="2" width="15.375" customWidth="1"/>
    <col min="3" max="3" width="22.125" customWidth="1"/>
    <col min="4" max="4" width="14" customWidth="1"/>
  </cols>
  <sheetData>
    <row r="1" ht="40" customHeight="1" spans="1:4">
      <c r="A1" s="67" t="s">
        <v>0</v>
      </c>
      <c r="B1" s="67"/>
      <c r="C1" s="67"/>
      <c r="D1" s="67"/>
    </row>
    <row r="2" ht="31" customHeight="1" spans="4:4">
      <c r="D2" s="184" t="s">
        <v>1</v>
      </c>
    </row>
    <row r="3" ht="32" customHeight="1" spans="1:4">
      <c r="A3" s="88" t="s">
        <v>2</v>
      </c>
      <c r="B3" s="88" t="s">
        <v>3</v>
      </c>
      <c r="C3" s="88" t="s">
        <v>2</v>
      </c>
      <c r="D3" s="88" t="s">
        <v>4</v>
      </c>
    </row>
    <row r="4" ht="32" customHeight="1" spans="1:4">
      <c r="A4" s="93" t="s">
        <v>5</v>
      </c>
      <c r="B4" s="94">
        <v>155100</v>
      </c>
      <c r="C4" s="93" t="s">
        <v>6</v>
      </c>
      <c r="D4" s="94">
        <v>349934</v>
      </c>
    </row>
    <row r="5" ht="32" customHeight="1" spans="1:4">
      <c r="A5" s="93" t="s">
        <v>7</v>
      </c>
      <c r="B5" s="94">
        <v>103174</v>
      </c>
      <c r="C5" s="93" t="s">
        <v>8</v>
      </c>
      <c r="D5" s="94">
        <v>30000</v>
      </c>
    </row>
    <row r="6" ht="32" customHeight="1" spans="1:4">
      <c r="A6" s="93" t="s">
        <v>9</v>
      </c>
      <c r="B6" s="94">
        <v>9775</v>
      </c>
      <c r="C6" s="93" t="s">
        <v>10</v>
      </c>
      <c r="D6" s="94">
        <v>500</v>
      </c>
    </row>
    <row r="7" ht="32" customHeight="1" spans="1:4">
      <c r="A7" s="93" t="s">
        <v>11</v>
      </c>
      <c r="B7" s="94">
        <v>88116</v>
      </c>
      <c r="C7" s="93"/>
      <c r="D7" s="94"/>
    </row>
    <row r="8" ht="32" customHeight="1" spans="1:4">
      <c r="A8" s="93" t="s">
        <v>12</v>
      </c>
      <c r="B8" s="94">
        <v>5283</v>
      </c>
      <c r="C8" s="93"/>
      <c r="D8" s="94"/>
    </row>
    <row r="9" ht="32" customHeight="1" spans="1:4">
      <c r="A9" s="93" t="s">
        <v>13</v>
      </c>
      <c r="B9" s="94"/>
      <c r="C9" s="93"/>
      <c r="D9" s="94"/>
    </row>
    <row r="10" ht="32" customHeight="1" spans="1:4">
      <c r="A10" s="93" t="s">
        <v>14</v>
      </c>
      <c r="B10" s="94">
        <v>65880</v>
      </c>
      <c r="C10" s="93"/>
      <c r="D10" s="94"/>
    </row>
    <row r="11" ht="32" customHeight="1" spans="1:4">
      <c r="A11" s="93" t="s">
        <v>15</v>
      </c>
      <c r="B11" s="94">
        <v>55000</v>
      </c>
      <c r="C11" s="93"/>
      <c r="D11" s="94"/>
    </row>
    <row r="12" ht="32" customHeight="1" spans="1:4">
      <c r="A12" s="93" t="s">
        <v>16</v>
      </c>
      <c r="B12" s="94"/>
      <c r="C12" s="93"/>
      <c r="D12" s="94"/>
    </row>
    <row r="13" ht="32" customHeight="1" spans="1:4">
      <c r="A13" s="93" t="s">
        <v>17</v>
      </c>
      <c r="B13" s="94">
        <v>1280</v>
      </c>
      <c r="C13" s="93"/>
      <c r="D13" s="94"/>
    </row>
    <row r="14" ht="32" customHeight="1" spans="1:4">
      <c r="A14" s="88" t="s">
        <v>18</v>
      </c>
      <c r="B14" s="91">
        <f>B4+B5+B9+B10+B11+B12+B13</f>
        <v>380434</v>
      </c>
      <c r="C14" s="88" t="s">
        <v>19</v>
      </c>
      <c r="D14" s="91">
        <f>SUM(D4:D13)</f>
        <v>380434</v>
      </c>
    </row>
  </sheetData>
  <mergeCells count="1">
    <mergeCell ref="A1:D1"/>
  </mergeCells>
  <printOptions horizontalCentered="1"/>
  <pageMargins left="0.751388888888889" right="0.751388888888889" top="1" bottom="1" header="0.511805555555556" footer="0.511805555555556"/>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O8" sqref="O8"/>
    </sheetView>
  </sheetViews>
  <sheetFormatPr defaultColWidth="9" defaultRowHeight="13.5" outlineLevelCol="1"/>
  <cols>
    <col min="1" max="1" width="53.125" customWidth="1"/>
    <col min="2" max="2" width="27.5" customWidth="1"/>
  </cols>
  <sheetData>
    <row r="1" ht="25.5" spans="1:2">
      <c r="A1" s="67" t="s">
        <v>1228</v>
      </c>
      <c r="B1" s="67"/>
    </row>
    <row r="2" ht="22" customHeight="1" spans="1:2">
      <c r="A2" s="127"/>
      <c r="B2" s="128" t="s">
        <v>1</v>
      </c>
    </row>
    <row r="3" ht="21.75" customHeight="1" spans="1:2">
      <c r="A3" s="63" t="s">
        <v>2</v>
      </c>
      <c r="B3" s="63" t="s">
        <v>1229</v>
      </c>
    </row>
    <row r="4" ht="21.75" customHeight="1" spans="1:2">
      <c r="A4" s="63" t="s">
        <v>1230</v>
      </c>
      <c r="B4" s="129">
        <f>B5+B11+B25</f>
        <v>103174</v>
      </c>
    </row>
    <row r="5" s="85" customFormat="1" ht="21.75" customHeight="1" spans="1:2">
      <c r="A5" s="130" t="s">
        <v>1231</v>
      </c>
      <c r="B5" s="131">
        <v>9775</v>
      </c>
    </row>
    <row r="6" ht="21.75" customHeight="1" spans="1:2">
      <c r="A6" s="69" t="s">
        <v>1232</v>
      </c>
      <c r="B6" s="129">
        <v>346</v>
      </c>
    </row>
    <row r="7" ht="21.75" customHeight="1" spans="1:2">
      <c r="A7" s="69" t="s">
        <v>1233</v>
      </c>
      <c r="B7" s="129">
        <v>909</v>
      </c>
    </row>
    <row r="8" ht="21.75" customHeight="1" spans="1:2">
      <c r="A8" s="69" t="s">
        <v>1234</v>
      </c>
      <c r="B8" s="129">
        <v>3735</v>
      </c>
    </row>
    <row r="9" ht="21.75" customHeight="1" spans="1:2">
      <c r="A9" s="69" t="s">
        <v>1235</v>
      </c>
      <c r="B9" s="129">
        <v>875</v>
      </c>
    </row>
    <row r="10" ht="21.75" customHeight="1" spans="1:2">
      <c r="A10" s="69" t="s">
        <v>1236</v>
      </c>
      <c r="B10" s="129">
        <v>3910</v>
      </c>
    </row>
    <row r="11" s="85" customFormat="1" ht="21.75" customHeight="1" spans="1:2">
      <c r="A11" s="130" t="s">
        <v>1237</v>
      </c>
      <c r="B11" s="131">
        <v>88116</v>
      </c>
    </row>
    <row r="12" ht="21.75" customHeight="1" spans="1:2">
      <c r="A12" s="69" t="s">
        <v>1238</v>
      </c>
      <c r="B12" s="129">
        <v>20295</v>
      </c>
    </row>
    <row r="13" ht="21.75" customHeight="1" spans="1:2">
      <c r="A13" s="69" t="s">
        <v>1239</v>
      </c>
      <c r="B13" s="129">
        <v>6957</v>
      </c>
    </row>
    <row r="14" ht="21.75" customHeight="1" spans="1:2">
      <c r="A14" s="69" t="s">
        <v>1240</v>
      </c>
      <c r="B14" s="129">
        <v>3560</v>
      </c>
    </row>
    <row r="15" ht="21.75" customHeight="1" spans="1:2">
      <c r="A15" s="69" t="s">
        <v>1241</v>
      </c>
      <c r="B15" s="129">
        <v>9682</v>
      </c>
    </row>
    <row r="16" ht="21.75" customHeight="1" spans="1:2">
      <c r="A16" s="69" t="s">
        <v>1242</v>
      </c>
      <c r="B16" s="129">
        <v>7286</v>
      </c>
    </row>
    <row r="17" ht="21.75" customHeight="1" spans="1:2">
      <c r="A17" s="69" t="s">
        <v>1243</v>
      </c>
      <c r="B17" s="129">
        <v>948</v>
      </c>
    </row>
    <row r="18" ht="21.75" customHeight="1" spans="1:2">
      <c r="A18" s="69" t="s">
        <v>1244</v>
      </c>
      <c r="B18" s="129">
        <v>18097</v>
      </c>
    </row>
    <row r="19" ht="21.75" customHeight="1" spans="1:2">
      <c r="A19" s="69" t="s">
        <v>1245</v>
      </c>
      <c r="B19" s="129">
        <v>777</v>
      </c>
    </row>
    <row r="20" ht="21.75" customHeight="1" spans="1:2">
      <c r="A20" s="69" t="s">
        <v>1246</v>
      </c>
      <c r="B20" s="129">
        <v>7209</v>
      </c>
    </row>
    <row r="21" ht="21.75" customHeight="1" spans="1:2">
      <c r="A21" s="69" t="s">
        <v>1247</v>
      </c>
      <c r="B21" s="129">
        <v>4854</v>
      </c>
    </row>
    <row r="22" ht="21.75" customHeight="1" spans="1:2">
      <c r="A22" s="69" t="s">
        <v>1248</v>
      </c>
      <c r="B22" s="129">
        <v>258</v>
      </c>
    </row>
    <row r="23" ht="21.75" customHeight="1" spans="1:2">
      <c r="A23" s="69" t="s">
        <v>1249</v>
      </c>
      <c r="B23" s="129">
        <v>7511</v>
      </c>
    </row>
    <row r="24" ht="21.75" customHeight="1" spans="1:2">
      <c r="A24" s="69" t="s">
        <v>1250</v>
      </c>
      <c r="B24" s="129">
        <v>682</v>
      </c>
    </row>
    <row r="25" s="85" customFormat="1" ht="21.75" customHeight="1" spans="1:2">
      <c r="A25" s="130" t="s">
        <v>1251</v>
      </c>
      <c r="B25" s="131">
        <v>5283</v>
      </c>
    </row>
    <row r="26" ht="21.75" customHeight="1" spans="1:2">
      <c r="A26" s="69" t="s">
        <v>1252</v>
      </c>
      <c r="B26" s="129">
        <v>31</v>
      </c>
    </row>
    <row r="27" ht="21.75" customHeight="1" spans="1:2">
      <c r="A27" s="69" t="s">
        <v>1253</v>
      </c>
      <c r="B27" s="129">
        <v>131</v>
      </c>
    </row>
    <row r="28" ht="21.75" customHeight="1" spans="1:2">
      <c r="A28" s="69" t="s">
        <v>1254</v>
      </c>
      <c r="B28" s="129">
        <v>127</v>
      </c>
    </row>
    <row r="29" ht="21.75" customHeight="1" spans="1:2">
      <c r="A29" s="69" t="s">
        <v>1255</v>
      </c>
      <c r="B29" s="129">
        <v>138</v>
      </c>
    </row>
    <row r="30" ht="21.75" customHeight="1" spans="1:2">
      <c r="A30" s="132" t="s">
        <v>1256</v>
      </c>
      <c r="B30" s="129">
        <v>402</v>
      </c>
    </row>
    <row r="31" ht="21.75" customHeight="1" spans="1:2">
      <c r="A31" s="132" t="s">
        <v>1257</v>
      </c>
      <c r="B31" s="129">
        <v>4328</v>
      </c>
    </row>
    <row r="32" ht="21.75" customHeight="1" spans="1:2">
      <c r="A32" s="132" t="s">
        <v>1258</v>
      </c>
      <c r="B32" s="129">
        <v>126</v>
      </c>
    </row>
  </sheetData>
  <mergeCells count="1">
    <mergeCell ref="A1:B1"/>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A4" sqref="A4"/>
    </sheetView>
  </sheetViews>
  <sheetFormatPr defaultColWidth="9" defaultRowHeight="13.5" outlineLevelCol="1"/>
  <cols>
    <col min="1" max="1" width="48.375" customWidth="1"/>
    <col min="2" max="2" width="26.25" customWidth="1"/>
  </cols>
  <sheetData>
    <row r="1" ht="39" customHeight="1" spans="1:2">
      <c r="A1" s="67" t="s">
        <v>1259</v>
      </c>
      <c r="B1" s="67"/>
    </row>
    <row r="2" ht="27" customHeight="1" spans="2:2">
      <c r="B2" s="68"/>
    </row>
    <row r="3" ht="48" customHeight="1" spans="1:2">
      <c r="A3" s="63" t="s">
        <v>2</v>
      </c>
      <c r="B3" s="63" t="s">
        <v>1229</v>
      </c>
    </row>
    <row r="4" ht="48" customHeight="1" spans="1:2">
      <c r="A4" s="69" t="s">
        <v>1260</v>
      </c>
      <c r="B4" s="65">
        <v>123076</v>
      </c>
    </row>
    <row r="5" ht="48" customHeight="1" spans="1:2">
      <c r="A5" s="69" t="s">
        <v>1261</v>
      </c>
      <c r="B5" s="65">
        <v>135026</v>
      </c>
    </row>
    <row r="6" ht="48" customHeight="1" spans="1:2">
      <c r="A6" s="69" t="s">
        <v>1262</v>
      </c>
      <c r="B6" s="65">
        <v>11000</v>
      </c>
    </row>
    <row r="7" ht="48" customHeight="1" spans="1:2">
      <c r="A7" s="69" t="s">
        <v>1263</v>
      </c>
      <c r="B7" s="65">
        <v>8043</v>
      </c>
    </row>
    <row r="8" ht="48" customHeight="1" spans="1:2">
      <c r="A8" s="69" t="s">
        <v>1264</v>
      </c>
      <c r="B8" s="65">
        <v>126033</v>
      </c>
    </row>
    <row r="9" ht="48" customHeight="1" spans="1:2">
      <c r="A9" s="69" t="s">
        <v>1265</v>
      </c>
      <c r="B9" s="65">
        <v>135026</v>
      </c>
    </row>
  </sheetData>
  <mergeCells count="1">
    <mergeCell ref="A1:B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I14" sqref="I14"/>
    </sheetView>
  </sheetViews>
  <sheetFormatPr defaultColWidth="9.15" defaultRowHeight="14.25" outlineLevelCol="4"/>
  <cols>
    <col min="1" max="1" width="36.2333333333333" style="74" customWidth="1"/>
    <col min="2" max="2" width="16.0083333333333" style="74" customWidth="1"/>
    <col min="3" max="3" width="31.5" style="74" customWidth="1"/>
    <col min="4" max="4" width="15.1166666666667" style="74" customWidth="1"/>
    <col min="5" max="248" width="9.15" style="74" customWidth="1"/>
    <col min="249" max="16376" width="9.15" style="74"/>
    <col min="16377" max="16384" width="9.15" style="112"/>
  </cols>
  <sheetData>
    <row r="1" s="74" customFormat="1" ht="34" customHeight="1" spans="1:4">
      <c r="A1" s="113" t="s">
        <v>1266</v>
      </c>
      <c r="B1" s="113"/>
      <c r="C1" s="113"/>
      <c r="D1" s="113"/>
    </row>
    <row r="2" s="74" customFormat="1" ht="16.7" customHeight="1" spans="1:4">
      <c r="A2" s="114" t="s">
        <v>83</v>
      </c>
      <c r="B2" s="114"/>
      <c r="C2" s="114"/>
      <c r="D2" s="114"/>
    </row>
    <row r="3" s="74" customFormat="1" ht="21" customHeight="1" spans="1:5">
      <c r="A3" s="115" t="s">
        <v>2</v>
      </c>
      <c r="B3" s="115" t="s">
        <v>1267</v>
      </c>
      <c r="C3" s="115" t="s">
        <v>1268</v>
      </c>
      <c r="D3" s="115" t="s">
        <v>1267</v>
      </c>
      <c r="E3" s="116"/>
    </row>
    <row r="4" s="74" customFormat="1" ht="21" customHeight="1" spans="1:5">
      <c r="A4" s="117" t="s">
        <v>1269</v>
      </c>
      <c r="B4" s="118">
        <v>136000</v>
      </c>
      <c r="C4" s="117" t="s">
        <v>1270</v>
      </c>
      <c r="D4" s="118">
        <v>97566</v>
      </c>
      <c r="E4" s="116"/>
    </row>
    <row r="5" s="74" customFormat="1" ht="21" customHeight="1" spans="1:5">
      <c r="A5" s="119" t="s">
        <v>1271</v>
      </c>
      <c r="B5" s="118">
        <v>0</v>
      </c>
      <c r="C5" s="117" t="s">
        <v>8</v>
      </c>
      <c r="D5" s="118"/>
      <c r="E5" s="116"/>
    </row>
    <row r="6" s="74" customFormat="1" ht="21" customHeight="1" spans="1:5">
      <c r="A6" s="120" t="s">
        <v>1272</v>
      </c>
      <c r="B6" s="118">
        <f>SUM(B4:B5)</f>
        <v>136000</v>
      </c>
      <c r="C6" s="120"/>
      <c r="D6" s="118"/>
      <c r="E6" s="116"/>
    </row>
    <row r="7" s="74" customFormat="1" ht="21" customHeight="1" spans="1:5">
      <c r="A7" s="117" t="s">
        <v>7</v>
      </c>
      <c r="B7" s="118"/>
      <c r="C7" s="117"/>
      <c r="D7" s="118"/>
      <c r="E7" s="116"/>
    </row>
    <row r="8" s="74" customFormat="1" ht="21" customHeight="1" spans="1:5">
      <c r="A8" s="117" t="s">
        <v>1273</v>
      </c>
      <c r="B8" s="118">
        <v>2324</v>
      </c>
      <c r="C8" s="117"/>
      <c r="D8" s="118"/>
      <c r="E8" s="116"/>
    </row>
    <row r="9" s="74" customFormat="1" ht="21" customHeight="1" spans="1:5">
      <c r="A9" s="117" t="s">
        <v>1274</v>
      </c>
      <c r="B9" s="118"/>
      <c r="C9" s="117"/>
      <c r="D9" s="118"/>
      <c r="E9" s="116"/>
    </row>
    <row r="10" s="74" customFormat="1" ht="21" customHeight="1" spans="1:5">
      <c r="A10" s="117" t="s">
        <v>1275</v>
      </c>
      <c r="B10" s="118"/>
      <c r="C10" s="117"/>
      <c r="D10" s="118"/>
      <c r="E10" s="116"/>
    </row>
    <row r="11" s="74" customFormat="1" ht="21" customHeight="1" spans="1:5">
      <c r="A11" s="117" t="s">
        <v>1276</v>
      </c>
      <c r="B11" s="118">
        <v>14242</v>
      </c>
      <c r="C11" s="117"/>
      <c r="D11" s="118"/>
      <c r="E11" s="116"/>
    </row>
    <row r="12" s="74" customFormat="1" ht="21" customHeight="1" spans="1:5">
      <c r="A12" s="117" t="s">
        <v>15</v>
      </c>
      <c r="B12" s="118"/>
      <c r="C12" s="121" t="s">
        <v>27</v>
      </c>
      <c r="D12" s="118">
        <v>55000</v>
      </c>
      <c r="E12" s="116"/>
    </row>
    <row r="13" s="74" customFormat="1" ht="21" customHeight="1" spans="1:5">
      <c r="A13" s="117"/>
      <c r="B13" s="118"/>
      <c r="C13" s="117" t="s">
        <v>1277</v>
      </c>
      <c r="D13" s="122">
        <v>55000</v>
      </c>
      <c r="E13" s="116"/>
    </row>
    <row r="14" s="74" customFormat="1" ht="21" customHeight="1" spans="1:5">
      <c r="A14" s="117"/>
      <c r="B14" s="118"/>
      <c r="C14" s="117" t="s">
        <v>1278</v>
      </c>
      <c r="D14" s="122"/>
      <c r="E14" s="116"/>
    </row>
    <row r="15" s="74" customFormat="1" ht="21" customHeight="1" spans="1:5">
      <c r="A15" s="117" t="s">
        <v>1279</v>
      </c>
      <c r="B15" s="118"/>
      <c r="C15" s="123" t="s">
        <v>1280</v>
      </c>
      <c r="D15" s="122"/>
      <c r="E15" s="116"/>
    </row>
    <row r="16" s="74" customFormat="1" ht="21" customHeight="1" spans="1:5">
      <c r="A16" s="117" t="s">
        <v>1281</v>
      </c>
      <c r="B16" s="118"/>
      <c r="C16" s="117" t="s">
        <v>1282</v>
      </c>
      <c r="D16" s="122"/>
      <c r="E16" s="116"/>
    </row>
    <row r="17" s="74" customFormat="1" ht="21" customHeight="1" spans="1:5">
      <c r="A17" s="117" t="s">
        <v>1273</v>
      </c>
      <c r="B17" s="118"/>
      <c r="C17" s="117"/>
      <c r="D17" s="122"/>
      <c r="E17" s="116"/>
    </row>
    <row r="18" s="74" customFormat="1" ht="21" customHeight="1" spans="1:5">
      <c r="A18" s="117" t="s">
        <v>1274</v>
      </c>
      <c r="B18" s="118"/>
      <c r="C18" s="117"/>
      <c r="D18" s="122"/>
      <c r="E18" s="116"/>
    </row>
    <row r="19" s="74" customFormat="1" ht="21" customHeight="1" spans="1:5">
      <c r="A19" s="117"/>
      <c r="B19" s="118"/>
      <c r="C19" s="117" t="s">
        <v>1283</v>
      </c>
      <c r="D19" s="118"/>
      <c r="E19" s="116"/>
    </row>
    <row r="20" s="74" customFormat="1" ht="21" customHeight="1" spans="1:5">
      <c r="A20" s="117"/>
      <c r="B20" s="118"/>
      <c r="C20" s="121" t="s">
        <v>29</v>
      </c>
      <c r="D20" s="124"/>
      <c r="E20" s="116"/>
    </row>
    <row r="21" s="74" customFormat="1" ht="21" customHeight="1" spans="1:5">
      <c r="A21" s="125" t="s">
        <v>1284</v>
      </c>
      <c r="B21" s="126">
        <f>B6+B8+B11</f>
        <v>152566</v>
      </c>
      <c r="C21" s="125" t="s">
        <v>1285</v>
      </c>
      <c r="D21" s="126">
        <f>SUM(D4,D5,D12,D15,D16,D19,D20)</f>
        <v>152566</v>
      </c>
      <c r="E21" s="116"/>
    </row>
    <row r="22" s="74" customFormat="1" ht="16.95" customHeight="1"/>
  </sheetData>
  <mergeCells count="2">
    <mergeCell ref="A1:D1"/>
    <mergeCell ref="A2:D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Zeros="0" workbookViewId="0">
      <selection activeCell="A1" sqref="A1:D1"/>
    </sheetView>
  </sheetViews>
  <sheetFormatPr defaultColWidth="9" defaultRowHeight="13.5" outlineLevelCol="3"/>
  <cols>
    <col min="1" max="1" width="28.5" style="104" customWidth="1"/>
    <col min="2" max="3" width="16.875" style="104" customWidth="1"/>
    <col min="4" max="4" width="15.875" style="104" customWidth="1"/>
    <col min="5" max="16384" width="9" style="104"/>
  </cols>
  <sheetData>
    <row r="1" ht="27" spans="1:4">
      <c r="A1" s="108" t="s">
        <v>1286</v>
      </c>
      <c r="B1" s="108"/>
      <c r="C1" s="108"/>
      <c r="D1" s="108"/>
    </row>
    <row r="2" ht="21" customHeight="1" spans="4:4">
      <c r="D2" s="104" t="s">
        <v>1</v>
      </c>
    </row>
    <row r="3" ht="47" customHeight="1" spans="1:4">
      <c r="A3" s="105" t="s">
        <v>2</v>
      </c>
      <c r="B3" s="105" t="s">
        <v>21</v>
      </c>
      <c r="C3" s="105" t="s">
        <v>22</v>
      </c>
      <c r="D3" s="105" t="s">
        <v>1287</v>
      </c>
    </row>
    <row r="4" ht="32" customHeight="1" spans="1:4">
      <c r="A4" s="64" t="s">
        <v>1288</v>
      </c>
      <c r="B4" s="109">
        <v>136000</v>
      </c>
      <c r="C4" s="109">
        <v>88353</v>
      </c>
      <c r="D4" s="110">
        <f>B4/C4*100</f>
        <v>153.927993390151</v>
      </c>
    </row>
    <row r="5" ht="32" customHeight="1" spans="1:4">
      <c r="A5" s="64" t="s">
        <v>7</v>
      </c>
      <c r="B5" s="109">
        <v>2324</v>
      </c>
      <c r="C5" s="109">
        <v>4649</v>
      </c>
      <c r="D5" s="110">
        <f t="shared" ref="D5:D10" si="0">B5/C5*100</f>
        <v>49.9892449989245</v>
      </c>
    </row>
    <row r="6" ht="32" customHeight="1" spans="1:4">
      <c r="A6" s="64" t="s">
        <v>1289</v>
      </c>
      <c r="B6" s="109">
        <v>14242</v>
      </c>
      <c r="C6" s="109">
        <v>3272</v>
      </c>
      <c r="D6" s="110">
        <f t="shared" si="0"/>
        <v>435.268948655257</v>
      </c>
    </row>
    <row r="7" ht="32" customHeight="1" spans="1:4">
      <c r="A7" s="64" t="s">
        <v>1290</v>
      </c>
      <c r="B7" s="109"/>
      <c r="C7" s="109">
        <v>59200</v>
      </c>
      <c r="D7" s="110">
        <f t="shared" si="0"/>
        <v>0</v>
      </c>
    </row>
    <row r="8" ht="32" customHeight="1" spans="1:4">
      <c r="A8" s="64" t="s">
        <v>15</v>
      </c>
      <c r="B8" s="109"/>
      <c r="C8" s="109">
        <v>86</v>
      </c>
      <c r="D8" s="110">
        <f t="shared" si="0"/>
        <v>0</v>
      </c>
    </row>
    <row r="9" ht="32" customHeight="1" spans="1:4">
      <c r="A9" s="64"/>
      <c r="B9" s="109"/>
      <c r="C9" s="109"/>
      <c r="D9" s="110"/>
    </row>
    <row r="10" ht="32" customHeight="1" spans="1:4">
      <c r="A10" s="111" t="s">
        <v>18</v>
      </c>
      <c r="B10" s="109">
        <f>SUM(B4:B9)</f>
        <v>152566</v>
      </c>
      <c r="C10" s="109">
        <f>SUM(C4:C9)</f>
        <v>155560</v>
      </c>
      <c r="D10" s="110">
        <f t="shared" si="0"/>
        <v>98.0753407045513</v>
      </c>
    </row>
  </sheetData>
  <mergeCells count="1">
    <mergeCell ref="A1:D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H9" sqref="H9"/>
    </sheetView>
  </sheetViews>
  <sheetFormatPr defaultColWidth="9" defaultRowHeight="13.5" outlineLevelCol="4"/>
  <cols>
    <col min="1" max="1" width="24.5" customWidth="1"/>
    <col min="2" max="2" width="16.875" customWidth="1"/>
    <col min="3" max="3" width="17.375" customWidth="1"/>
    <col min="4" max="4" width="16.5" customWidth="1"/>
    <col min="5" max="5" width="15.375" customWidth="1"/>
  </cols>
  <sheetData>
    <row r="1" ht="25.5" spans="1:5">
      <c r="A1" s="96" t="s">
        <v>1291</v>
      </c>
      <c r="B1" s="96"/>
      <c r="C1" s="96"/>
      <c r="D1" s="96"/>
      <c r="E1" s="96"/>
    </row>
    <row r="2" ht="18" customHeight="1" spans="5:5">
      <c r="E2" t="s">
        <v>1</v>
      </c>
    </row>
    <row r="3" s="104" customFormat="1" ht="55" customHeight="1" spans="1:5">
      <c r="A3" s="105" t="s">
        <v>2</v>
      </c>
      <c r="B3" s="105" t="s">
        <v>21</v>
      </c>
      <c r="C3" s="105" t="s">
        <v>25</v>
      </c>
      <c r="D3" s="105" t="s">
        <v>22</v>
      </c>
      <c r="E3" s="105" t="s">
        <v>1292</v>
      </c>
    </row>
    <row r="4" ht="35" customHeight="1" spans="1:5">
      <c r="A4" s="69" t="s">
        <v>1270</v>
      </c>
      <c r="B4" s="106">
        <v>97566</v>
      </c>
      <c r="C4" s="106">
        <v>88883</v>
      </c>
      <c r="D4" s="106">
        <v>80856</v>
      </c>
      <c r="E4" s="107">
        <f>B4/C4*100</f>
        <v>109.769022197721</v>
      </c>
    </row>
    <row r="5" ht="35" customHeight="1" spans="1:5">
      <c r="A5" s="69" t="s">
        <v>8</v>
      </c>
      <c r="B5" s="106"/>
      <c r="C5" s="106"/>
      <c r="D5" s="106">
        <v>86</v>
      </c>
      <c r="E5" s="107"/>
    </row>
    <row r="6" ht="35" customHeight="1" spans="1:5">
      <c r="A6" s="69" t="s">
        <v>1293</v>
      </c>
      <c r="B6" s="106"/>
      <c r="C6" s="106"/>
      <c r="D6" s="106"/>
      <c r="E6" s="107"/>
    </row>
    <row r="7" ht="35" customHeight="1" spans="1:5">
      <c r="A7" s="69" t="s">
        <v>1294</v>
      </c>
      <c r="B7" s="106"/>
      <c r="C7" s="106">
        <v>1690</v>
      </c>
      <c r="D7" s="106">
        <v>12890</v>
      </c>
      <c r="E7" s="107"/>
    </row>
    <row r="8" ht="35" customHeight="1" spans="1:5">
      <c r="A8" s="69" t="s">
        <v>27</v>
      </c>
      <c r="B8" s="106">
        <v>55000</v>
      </c>
      <c r="C8" s="106">
        <v>47400</v>
      </c>
      <c r="D8" s="106">
        <v>47486</v>
      </c>
      <c r="E8" s="107">
        <f>B8/C8*100</f>
        <v>116.033755274262</v>
      </c>
    </row>
    <row r="9" ht="35" customHeight="1" spans="1:5">
      <c r="A9" s="69" t="s">
        <v>1295</v>
      </c>
      <c r="B9" s="106"/>
      <c r="C9" s="106"/>
      <c r="D9" s="106">
        <v>14242</v>
      </c>
      <c r="E9" s="107"/>
    </row>
    <row r="10" ht="35" customHeight="1" spans="1:5">
      <c r="A10" s="63" t="s">
        <v>19</v>
      </c>
      <c r="B10" s="106">
        <f>SUM(B4:B9)</f>
        <v>152566</v>
      </c>
      <c r="C10" s="106">
        <f>SUM(C4:C9)</f>
        <v>137973</v>
      </c>
      <c r="D10" s="106">
        <f>SUM(D4:D9)</f>
        <v>155560</v>
      </c>
      <c r="E10" s="107">
        <f>B10/C10*100</f>
        <v>110.576707036884</v>
      </c>
    </row>
  </sheetData>
  <mergeCells count="1">
    <mergeCell ref="A1:E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Zeros="0" workbookViewId="0">
      <selection activeCell="H8" sqref="H8"/>
    </sheetView>
  </sheetViews>
  <sheetFormatPr defaultColWidth="9" defaultRowHeight="13.5" outlineLevelCol="3"/>
  <cols>
    <col min="1" max="1" width="41.75" customWidth="1"/>
    <col min="2" max="3" width="19.625" customWidth="1"/>
    <col min="4" max="4" width="16.75" customWidth="1"/>
  </cols>
  <sheetData>
    <row r="1" ht="25.5" spans="1:4">
      <c r="A1" s="96" t="s">
        <v>1296</v>
      </c>
      <c r="B1" s="96"/>
      <c r="C1" s="96"/>
      <c r="D1" s="96"/>
    </row>
    <row r="2" ht="20.25" spans="1:4">
      <c r="A2" s="97"/>
      <c r="B2" s="97"/>
      <c r="C2" s="97"/>
      <c r="D2" s="97" t="s">
        <v>1</v>
      </c>
    </row>
    <row r="3" ht="40.5" spans="1:4">
      <c r="A3" s="98" t="s">
        <v>2</v>
      </c>
      <c r="B3" s="98" t="s">
        <v>21</v>
      </c>
      <c r="C3" s="98" t="s">
        <v>22</v>
      </c>
      <c r="D3" s="99" t="s">
        <v>1287</v>
      </c>
    </row>
    <row r="4" ht="20.25" spans="1:4">
      <c r="A4" s="100" t="s">
        <v>1297</v>
      </c>
      <c r="B4" s="101">
        <v>1200</v>
      </c>
      <c r="C4" s="100">
        <v>1146</v>
      </c>
      <c r="D4" s="102">
        <f>B4/C4*100</f>
        <v>104.712041884817</v>
      </c>
    </row>
    <row r="5" ht="20.25" spans="1:4">
      <c r="A5" s="100" t="s">
        <v>1298</v>
      </c>
      <c r="B5" s="101">
        <v>500</v>
      </c>
      <c r="C5" s="100">
        <v>469</v>
      </c>
      <c r="D5" s="102">
        <f t="shared" ref="D5:D14" si="0">B5/C5*100</f>
        <v>106.609808102345</v>
      </c>
    </row>
    <row r="6" ht="20.25" spans="1:4">
      <c r="A6" s="100" t="s">
        <v>1299</v>
      </c>
      <c r="B6" s="101">
        <f>SUM(B7:B11)</f>
        <v>127800</v>
      </c>
      <c r="C6" s="101">
        <f>SUM(C7:C11)</f>
        <v>83848</v>
      </c>
      <c r="D6" s="102">
        <f t="shared" si="0"/>
        <v>152.41866234138</v>
      </c>
    </row>
    <row r="7" ht="20.25" spans="1:4">
      <c r="A7" s="100" t="s">
        <v>1300</v>
      </c>
      <c r="B7" s="101">
        <v>57600</v>
      </c>
      <c r="C7" s="100">
        <v>53914</v>
      </c>
      <c r="D7" s="102">
        <f t="shared" si="0"/>
        <v>106.836814185555</v>
      </c>
    </row>
    <row r="8" ht="20.25" spans="1:4">
      <c r="A8" s="100" t="s">
        <v>1301</v>
      </c>
      <c r="B8" s="101">
        <v>400</v>
      </c>
      <c r="C8" s="100">
        <v>347</v>
      </c>
      <c r="D8" s="102">
        <f t="shared" si="0"/>
        <v>115.273775216138</v>
      </c>
    </row>
    <row r="9" ht="20.25" spans="1:4">
      <c r="A9" s="100" t="s">
        <v>1302</v>
      </c>
      <c r="B9" s="101">
        <v>69500</v>
      </c>
      <c r="C9" s="100">
        <v>27364</v>
      </c>
      <c r="D9" s="102">
        <f t="shared" si="0"/>
        <v>253.983335769624</v>
      </c>
    </row>
    <row r="10" ht="20.25" spans="1:4">
      <c r="A10" s="100" t="s">
        <v>1303</v>
      </c>
      <c r="B10" s="101"/>
      <c r="C10" s="100">
        <v>-152</v>
      </c>
      <c r="D10" s="102">
        <f t="shared" si="0"/>
        <v>0</v>
      </c>
    </row>
    <row r="11" ht="20.25" spans="1:4">
      <c r="A11" s="100" t="s">
        <v>1304</v>
      </c>
      <c r="B11" s="101">
        <v>300</v>
      </c>
      <c r="C11" s="100">
        <v>2375</v>
      </c>
      <c r="D11" s="102">
        <f t="shared" si="0"/>
        <v>12.6315789473684</v>
      </c>
    </row>
    <row r="12" ht="20.25" spans="1:4">
      <c r="A12" s="100" t="s">
        <v>1305</v>
      </c>
      <c r="B12" s="101">
        <v>6000</v>
      </c>
      <c r="C12" s="100">
        <v>2607</v>
      </c>
      <c r="D12" s="102">
        <f t="shared" si="0"/>
        <v>230.149597238205</v>
      </c>
    </row>
    <row r="13" ht="20.25" spans="1:4">
      <c r="A13" s="100" t="s">
        <v>1306</v>
      </c>
      <c r="B13" s="101">
        <v>500</v>
      </c>
      <c r="C13" s="100">
        <v>283</v>
      </c>
      <c r="D13" s="102">
        <f t="shared" si="0"/>
        <v>176.678445229682</v>
      </c>
    </row>
    <row r="14" ht="20.25" spans="1:4">
      <c r="A14" s="103" t="s">
        <v>18</v>
      </c>
      <c r="B14" s="101">
        <f>SUM(B4,B5,B6,B12,B13)</f>
        <v>136000</v>
      </c>
      <c r="C14" s="101">
        <f>SUM(C4,C5,C6,C12,C13)</f>
        <v>88353</v>
      </c>
      <c r="D14" s="102">
        <f t="shared" si="0"/>
        <v>153.927993390151</v>
      </c>
    </row>
  </sheetData>
  <mergeCells count="1">
    <mergeCell ref="A1:D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showZeros="0" workbookViewId="0">
      <pane xSplit="1" ySplit="3" topLeftCell="B4" activePane="bottomRight" state="frozen"/>
      <selection/>
      <selection pane="topRight"/>
      <selection pane="bottomLeft"/>
      <selection pane="bottomRight" activeCell="A29" sqref="A29"/>
    </sheetView>
  </sheetViews>
  <sheetFormatPr defaultColWidth="9" defaultRowHeight="13.5" outlineLevelCol="4"/>
  <cols>
    <col min="1" max="1" width="67.5" customWidth="1"/>
    <col min="2" max="2" width="13.25" style="86" customWidth="1"/>
    <col min="3" max="3" width="14.25" style="86" customWidth="1"/>
    <col min="4" max="4" width="13.875" style="86" customWidth="1"/>
    <col min="5" max="5" width="12.625" style="86" customWidth="1"/>
  </cols>
  <sheetData>
    <row r="1" ht="27" spans="1:5">
      <c r="A1" s="87" t="s">
        <v>1307</v>
      </c>
      <c r="B1" s="87"/>
      <c r="C1" s="87"/>
      <c r="D1" s="87"/>
      <c r="E1" s="87"/>
    </row>
    <row r="2" spans="5:5">
      <c r="E2" s="86" t="s">
        <v>1</v>
      </c>
    </row>
    <row r="3" ht="28.5" spans="1:5">
      <c r="A3" s="88" t="s">
        <v>2</v>
      </c>
      <c r="B3" s="88" t="s">
        <v>21</v>
      </c>
      <c r="C3" s="88" t="s">
        <v>25</v>
      </c>
      <c r="D3" s="88" t="s">
        <v>22</v>
      </c>
      <c r="E3" s="89" t="s">
        <v>26</v>
      </c>
    </row>
    <row r="4" s="85" customFormat="1" ht="14.25" spans="1:5">
      <c r="A4" s="90" t="s">
        <v>1308</v>
      </c>
      <c r="B4" s="91">
        <v>31</v>
      </c>
      <c r="C4" s="91"/>
      <c r="D4" s="91"/>
      <c r="E4" s="91"/>
    </row>
    <row r="5" s="85" customFormat="1" ht="14.25" spans="1:5">
      <c r="A5" s="90" t="s">
        <v>1309</v>
      </c>
      <c r="B5" s="91">
        <v>31</v>
      </c>
      <c r="C5" s="91"/>
      <c r="D5" s="91"/>
      <c r="E5" s="92"/>
    </row>
    <row r="6" ht="14.25" spans="1:5">
      <c r="A6" s="93" t="s">
        <v>1310</v>
      </c>
      <c r="B6" s="94">
        <v>31</v>
      </c>
      <c r="C6" s="94"/>
      <c r="D6" s="94"/>
      <c r="E6" s="95"/>
    </row>
    <row r="7" s="85" customFormat="1" ht="14.25" spans="1:5">
      <c r="A7" s="90" t="s">
        <v>65</v>
      </c>
      <c r="B7" s="91">
        <v>3376</v>
      </c>
      <c r="C7" s="91">
        <v>2253</v>
      </c>
      <c r="D7" s="91">
        <v>943</v>
      </c>
      <c r="E7" s="92">
        <f t="shared" ref="E4:E54" si="0">B7/C7*100</f>
        <v>149.844651575677</v>
      </c>
    </row>
    <row r="8" s="85" customFormat="1" ht="14.25" spans="1:5">
      <c r="A8" s="90" t="s">
        <v>1311</v>
      </c>
      <c r="B8" s="91">
        <v>3316</v>
      </c>
      <c r="C8" s="91">
        <v>2253</v>
      </c>
      <c r="D8" s="91">
        <v>943</v>
      </c>
      <c r="E8" s="92">
        <f t="shared" si="0"/>
        <v>147.181535730138</v>
      </c>
    </row>
    <row r="9" ht="14.25" spans="1:5">
      <c r="A9" s="93" t="s">
        <v>1312</v>
      </c>
      <c r="B9" s="94">
        <v>1087</v>
      </c>
      <c r="C9" s="94">
        <v>1005</v>
      </c>
      <c r="D9" s="94">
        <v>943</v>
      </c>
      <c r="E9" s="95">
        <f t="shared" si="0"/>
        <v>108.1592039801</v>
      </c>
    </row>
    <row r="10" ht="14.25" spans="1:5">
      <c r="A10" s="93" t="s">
        <v>1313</v>
      </c>
      <c r="B10" s="94">
        <v>2229</v>
      </c>
      <c r="C10" s="94">
        <v>1248</v>
      </c>
      <c r="D10" s="94"/>
      <c r="E10" s="95">
        <f t="shared" si="0"/>
        <v>178.605769230769</v>
      </c>
    </row>
    <row r="11" ht="14.25" spans="1:5">
      <c r="A11" s="93" t="s">
        <v>1314</v>
      </c>
      <c r="B11" s="94">
        <v>60</v>
      </c>
      <c r="C11" s="94"/>
      <c r="D11" s="94"/>
      <c r="E11" s="95"/>
    </row>
    <row r="12" ht="14.25" spans="1:5">
      <c r="A12" s="93" t="s">
        <v>1313</v>
      </c>
      <c r="B12" s="94">
        <v>60</v>
      </c>
      <c r="C12" s="94"/>
      <c r="D12" s="94"/>
      <c r="E12" s="95"/>
    </row>
    <row r="13" s="85" customFormat="1" ht="14.25" spans="1:5">
      <c r="A13" s="90" t="s">
        <v>68</v>
      </c>
      <c r="B13" s="91">
        <v>74669</v>
      </c>
      <c r="C13" s="91">
        <v>81805</v>
      </c>
      <c r="D13" s="91">
        <v>37634</v>
      </c>
      <c r="E13" s="92">
        <f t="shared" si="0"/>
        <v>91.2768168204878</v>
      </c>
    </row>
    <row r="14" s="85" customFormat="1" ht="14.25" spans="1:5">
      <c r="A14" s="90" t="s">
        <v>1315</v>
      </c>
      <c r="B14" s="91">
        <v>65780</v>
      </c>
      <c r="C14" s="91">
        <v>75474</v>
      </c>
      <c r="D14" s="91">
        <v>35248</v>
      </c>
      <c r="E14" s="92">
        <f t="shared" si="0"/>
        <v>87.1558417468267</v>
      </c>
    </row>
    <row r="15" ht="14.25" spans="1:5">
      <c r="A15" s="93" t="s">
        <v>1316</v>
      </c>
      <c r="B15" s="94">
        <v>19363</v>
      </c>
      <c r="C15" s="94">
        <v>14850</v>
      </c>
      <c r="D15" s="94">
        <v>14419</v>
      </c>
      <c r="E15" s="95">
        <f t="shared" si="0"/>
        <v>130.390572390572</v>
      </c>
    </row>
    <row r="16" ht="14.25" spans="1:5">
      <c r="A16" s="93" t="s">
        <v>1317</v>
      </c>
      <c r="B16" s="94"/>
      <c r="C16" s="94"/>
      <c r="D16" s="94">
        <v>277</v>
      </c>
      <c r="E16" s="95"/>
    </row>
    <row r="17" ht="14.25" spans="1:5">
      <c r="A17" s="93" t="s">
        <v>1318</v>
      </c>
      <c r="B17" s="94">
        <v>200</v>
      </c>
      <c r="C17" s="94">
        <v>3825</v>
      </c>
      <c r="D17" s="94">
        <v>2011</v>
      </c>
      <c r="E17" s="95">
        <f t="shared" si="0"/>
        <v>5.22875816993464</v>
      </c>
    </row>
    <row r="18" ht="14.25" spans="1:5">
      <c r="A18" s="93" t="s">
        <v>1319</v>
      </c>
      <c r="B18" s="94">
        <v>694</v>
      </c>
      <c r="C18" s="94">
        <v>9714</v>
      </c>
      <c r="D18" s="94">
        <v>1704</v>
      </c>
      <c r="E18" s="95">
        <f t="shared" si="0"/>
        <v>7.1443277743463</v>
      </c>
    </row>
    <row r="19" ht="14.25" spans="1:5">
      <c r="A19" s="93" t="s">
        <v>1320</v>
      </c>
      <c r="B19" s="94">
        <v>15000</v>
      </c>
      <c r="C19" s="94">
        <v>10000</v>
      </c>
      <c r="D19" s="94">
        <v>9056</v>
      </c>
      <c r="E19" s="95">
        <f t="shared" si="0"/>
        <v>150</v>
      </c>
    </row>
    <row r="20" ht="14.25" spans="1:5">
      <c r="A20" s="93" t="s">
        <v>1321</v>
      </c>
      <c r="B20" s="94"/>
      <c r="C20" s="94">
        <v>1845</v>
      </c>
      <c r="D20" s="94">
        <v>517</v>
      </c>
      <c r="E20" s="95">
        <f t="shared" si="0"/>
        <v>0</v>
      </c>
    </row>
    <row r="21" ht="14.25" spans="1:5">
      <c r="A21" s="93" t="s">
        <v>1322</v>
      </c>
      <c r="B21" s="94"/>
      <c r="C21" s="94"/>
      <c r="D21" s="94">
        <v>43</v>
      </c>
      <c r="E21" s="95"/>
    </row>
    <row r="22" ht="14.25" spans="1:5">
      <c r="A22" s="93" t="s">
        <v>1323</v>
      </c>
      <c r="B22" s="94">
        <v>2000</v>
      </c>
      <c r="C22" s="94">
        <v>3314</v>
      </c>
      <c r="D22" s="94">
        <v>253</v>
      </c>
      <c r="E22" s="95">
        <f t="shared" si="0"/>
        <v>60.3500301750151</v>
      </c>
    </row>
    <row r="23" ht="14.25" spans="1:5">
      <c r="A23" s="93" t="s">
        <v>1324</v>
      </c>
      <c r="B23" s="94">
        <v>13963</v>
      </c>
      <c r="C23" s="94">
        <f>31888+38</f>
        <v>31926</v>
      </c>
      <c r="D23" s="94">
        <v>6968</v>
      </c>
      <c r="E23" s="95">
        <f t="shared" si="0"/>
        <v>43.7355133746789</v>
      </c>
    </row>
    <row r="24" ht="14.25" spans="1:5">
      <c r="A24" s="93" t="s">
        <v>1325</v>
      </c>
      <c r="B24" s="94">
        <v>240</v>
      </c>
      <c r="C24" s="94"/>
      <c r="D24" s="94"/>
      <c r="E24" s="95"/>
    </row>
    <row r="25" ht="14.25" spans="1:5">
      <c r="A25" s="93" t="s">
        <v>1326</v>
      </c>
      <c r="B25" s="94"/>
      <c r="C25" s="94"/>
      <c r="D25" s="94"/>
      <c r="E25" s="95"/>
    </row>
    <row r="26" ht="14.25" spans="1:5">
      <c r="A26" s="93" t="s">
        <v>1327</v>
      </c>
      <c r="B26" s="94">
        <v>14320</v>
      </c>
      <c r="C26" s="94"/>
      <c r="D26" s="94"/>
      <c r="E26" s="95"/>
    </row>
    <row r="27" s="85" customFormat="1" ht="14.25" spans="1:5">
      <c r="A27" s="90" t="s">
        <v>1328</v>
      </c>
      <c r="B27" s="91">
        <v>1249</v>
      </c>
      <c r="C27" s="91">
        <v>1940</v>
      </c>
      <c r="D27" s="91">
        <v>1105</v>
      </c>
      <c r="E27" s="92">
        <f t="shared" si="0"/>
        <v>64.3814432989691</v>
      </c>
    </row>
    <row r="28" ht="14.25" spans="1:5">
      <c r="A28" s="93" t="s">
        <v>1316</v>
      </c>
      <c r="B28" s="94">
        <v>1249</v>
      </c>
      <c r="C28" s="94">
        <v>1940</v>
      </c>
      <c r="D28" s="94">
        <v>1105</v>
      </c>
      <c r="E28" s="95">
        <f t="shared" si="0"/>
        <v>64.3814432989691</v>
      </c>
    </row>
    <row r="29" s="85" customFormat="1" ht="14.25" spans="1:5">
      <c r="A29" s="90" t="s">
        <v>1329</v>
      </c>
      <c r="B29" s="91">
        <v>500</v>
      </c>
      <c r="C29" s="91">
        <v>300</v>
      </c>
      <c r="D29" s="91"/>
      <c r="E29" s="92">
        <f t="shared" si="0"/>
        <v>166.666666666667</v>
      </c>
    </row>
    <row r="30" s="85" customFormat="1" ht="14.25" spans="1:5">
      <c r="A30" s="90" t="s">
        <v>1330</v>
      </c>
      <c r="B30" s="91">
        <v>6623</v>
      </c>
      <c r="C30" s="91">
        <v>3450</v>
      </c>
      <c r="D30" s="91">
        <v>855</v>
      </c>
      <c r="E30" s="92">
        <f t="shared" si="0"/>
        <v>191.971014492754</v>
      </c>
    </row>
    <row r="31" ht="14.25" spans="1:5">
      <c r="A31" s="93" t="s">
        <v>1331</v>
      </c>
      <c r="B31" s="94">
        <v>1698</v>
      </c>
      <c r="C31" s="94"/>
      <c r="D31" s="94"/>
      <c r="E31" s="95"/>
    </row>
    <row r="32" ht="14.25" spans="1:5">
      <c r="A32" s="93" t="s">
        <v>1332</v>
      </c>
      <c r="B32" s="94">
        <v>1502</v>
      </c>
      <c r="C32" s="94">
        <v>1288</v>
      </c>
      <c r="D32" s="94">
        <v>855</v>
      </c>
      <c r="E32" s="95">
        <f t="shared" si="0"/>
        <v>116.614906832298</v>
      </c>
    </row>
    <row r="33" ht="14.25" spans="1:5">
      <c r="A33" s="93" t="s">
        <v>1333</v>
      </c>
      <c r="B33" s="94">
        <v>3423</v>
      </c>
      <c r="C33" s="94">
        <v>2162</v>
      </c>
      <c r="D33" s="94"/>
      <c r="E33" s="95">
        <f t="shared" si="0"/>
        <v>158.325624421832</v>
      </c>
    </row>
    <row r="34" s="85" customFormat="1" ht="14.25" spans="1:5">
      <c r="A34" s="90" t="s">
        <v>1334</v>
      </c>
      <c r="B34" s="91">
        <v>517</v>
      </c>
      <c r="C34" s="91">
        <v>641</v>
      </c>
      <c r="D34" s="91">
        <v>426</v>
      </c>
      <c r="E34" s="92">
        <f t="shared" si="0"/>
        <v>80.6552262090484</v>
      </c>
    </row>
    <row r="35" ht="14.25" spans="1:5">
      <c r="A35" s="93" t="s">
        <v>1335</v>
      </c>
      <c r="B35" s="94">
        <v>417</v>
      </c>
      <c r="C35" s="94">
        <v>521</v>
      </c>
      <c r="D35" s="94">
        <v>411</v>
      </c>
      <c r="E35" s="95">
        <f t="shared" si="0"/>
        <v>80.0383877159309</v>
      </c>
    </row>
    <row r="36" ht="14.25" spans="1:5">
      <c r="A36" s="93" t="s">
        <v>1336</v>
      </c>
      <c r="B36" s="94">
        <v>100</v>
      </c>
      <c r="C36" s="94">
        <v>120</v>
      </c>
      <c r="D36" s="94"/>
      <c r="E36" s="95">
        <f t="shared" si="0"/>
        <v>83.3333333333333</v>
      </c>
    </row>
    <row r="37" ht="14.25" spans="1:5">
      <c r="A37" s="93" t="s">
        <v>1337</v>
      </c>
      <c r="B37" s="94"/>
      <c r="C37" s="94"/>
      <c r="D37" s="94">
        <v>15</v>
      </c>
      <c r="E37" s="95"/>
    </row>
    <row r="38" s="85" customFormat="1" ht="14.25" spans="1:5">
      <c r="A38" s="90" t="s">
        <v>69</v>
      </c>
      <c r="B38" s="91">
        <v>119</v>
      </c>
      <c r="C38" s="91">
        <v>65</v>
      </c>
      <c r="D38" s="91"/>
      <c r="E38" s="92">
        <f t="shared" si="0"/>
        <v>183.076923076923</v>
      </c>
    </row>
    <row r="39" s="85" customFormat="1" ht="14.25" spans="1:5">
      <c r="A39" s="90" t="s">
        <v>1338</v>
      </c>
      <c r="B39" s="91">
        <v>119</v>
      </c>
      <c r="C39" s="91">
        <v>65</v>
      </c>
      <c r="D39" s="91"/>
      <c r="E39" s="92">
        <f t="shared" si="0"/>
        <v>183.076923076923</v>
      </c>
    </row>
    <row r="40" ht="14.25" spans="1:5">
      <c r="A40" s="93" t="s">
        <v>1313</v>
      </c>
      <c r="B40" s="94">
        <v>119</v>
      </c>
      <c r="C40" s="94">
        <v>65</v>
      </c>
      <c r="D40" s="94"/>
      <c r="E40" s="95">
        <f t="shared" si="0"/>
        <v>183.076923076923</v>
      </c>
    </row>
    <row r="41" s="85" customFormat="1" ht="14.25" spans="1:5">
      <c r="A41" s="90" t="s">
        <v>80</v>
      </c>
      <c r="B41" s="91">
        <v>12055</v>
      </c>
      <c r="C41" s="91">
        <v>34</v>
      </c>
      <c r="D41" s="91">
        <v>37480</v>
      </c>
      <c r="E41" s="92">
        <f t="shared" si="0"/>
        <v>35455.8823529412</v>
      </c>
    </row>
    <row r="42" s="85" customFormat="1" ht="14.25" spans="1:5">
      <c r="A42" s="90" t="s">
        <v>1339</v>
      </c>
      <c r="B42" s="91">
        <v>10935</v>
      </c>
      <c r="C42" s="91"/>
      <c r="D42" s="91">
        <v>37365</v>
      </c>
      <c r="E42" s="92"/>
    </row>
    <row r="43" ht="14.25" spans="1:5">
      <c r="A43" s="93" t="s">
        <v>1340</v>
      </c>
      <c r="B43" s="94">
        <v>10935</v>
      </c>
      <c r="C43" s="94"/>
      <c r="D43" s="94">
        <v>37365</v>
      </c>
      <c r="E43" s="95"/>
    </row>
    <row r="44" s="85" customFormat="1" ht="14.25" spans="1:5">
      <c r="A44" s="90" t="s">
        <v>1341</v>
      </c>
      <c r="B44" s="91">
        <v>1120</v>
      </c>
      <c r="C44" s="91">
        <v>34</v>
      </c>
      <c r="D44" s="91">
        <v>115</v>
      </c>
      <c r="E44" s="92">
        <f t="shared" si="0"/>
        <v>3294.11764705882</v>
      </c>
    </row>
    <row r="45" ht="14.25" spans="1:5">
      <c r="A45" s="93" t="s">
        <v>1342</v>
      </c>
      <c r="B45" s="94">
        <v>721</v>
      </c>
      <c r="C45" s="94"/>
      <c r="D45" s="94">
        <v>52</v>
      </c>
      <c r="E45" s="95"/>
    </row>
    <row r="46" ht="14.25" spans="1:5">
      <c r="A46" s="93" t="s">
        <v>1343</v>
      </c>
      <c r="B46" s="94">
        <v>186</v>
      </c>
      <c r="C46" s="94"/>
      <c r="D46" s="94">
        <v>4</v>
      </c>
      <c r="E46" s="95"/>
    </row>
    <row r="47" ht="14.25" spans="1:5">
      <c r="A47" s="93" t="s">
        <v>1344</v>
      </c>
      <c r="B47" s="94">
        <v>17</v>
      </c>
      <c r="C47" s="94"/>
      <c r="D47" s="94"/>
      <c r="E47" s="95"/>
    </row>
    <row r="48" ht="14.25" spans="1:5">
      <c r="A48" s="93" t="s">
        <v>1345</v>
      </c>
      <c r="B48" s="94">
        <v>47</v>
      </c>
      <c r="C48" s="94">
        <v>34</v>
      </c>
      <c r="D48" s="94">
        <v>59</v>
      </c>
      <c r="E48" s="95">
        <f t="shared" si="0"/>
        <v>138.235294117647</v>
      </c>
    </row>
    <row r="49" ht="14.25" spans="1:5">
      <c r="A49" s="93" t="s">
        <v>1346</v>
      </c>
      <c r="B49" s="94">
        <v>149</v>
      </c>
      <c r="C49" s="94"/>
      <c r="D49" s="94"/>
      <c r="E49" s="95"/>
    </row>
    <row r="50" s="85" customFormat="1" ht="14.25" spans="1:5">
      <c r="A50" s="90" t="s">
        <v>1347</v>
      </c>
      <c r="B50" s="91">
        <v>7316</v>
      </c>
      <c r="C50" s="91">
        <v>4726</v>
      </c>
      <c r="D50" s="91">
        <v>4799</v>
      </c>
      <c r="E50" s="92">
        <f t="shared" si="0"/>
        <v>154.803216250529</v>
      </c>
    </row>
    <row r="51" ht="14.25" spans="1:5">
      <c r="A51" s="93" t="s">
        <v>1348</v>
      </c>
      <c r="B51" s="94">
        <v>1989</v>
      </c>
      <c r="C51" s="94">
        <v>1985</v>
      </c>
      <c r="D51" s="94">
        <v>4099</v>
      </c>
      <c r="E51" s="95">
        <f t="shared" si="0"/>
        <v>100.201511335013</v>
      </c>
    </row>
    <row r="52" ht="14.25" spans="1:5">
      <c r="A52" s="93" t="s">
        <v>1349</v>
      </c>
      <c r="B52" s="94">
        <v>700</v>
      </c>
      <c r="C52" s="94">
        <v>700</v>
      </c>
      <c r="D52" s="94">
        <v>700</v>
      </c>
      <c r="E52" s="95">
        <f t="shared" si="0"/>
        <v>100</v>
      </c>
    </row>
    <row r="53" ht="14.25" spans="1:5">
      <c r="A53" s="93" t="s">
        <v>1350</v>
      </c>
      <c r="B53" s="94">
        <v>4627</v>
      </c>
      <c r="C53" s="94">
        <v>2041</v>
      </c>
      <c r="D53" s="94"/>
      <c r="E53" s="95">
        <f t="shared" si="0"/>
        <v>226.702596766291</v>
      </c>
    </row>
    <row r="54" ht="14.25" spans="1:5">
      <c r="A54" s="88" t="s">
        <v>1351</v>
      </c>
      <c r="B54" s="91">
        <f>SUM(B4,B7,B13,B38,B41,B50)</f>
        <v>97566</v>
      </c>
      <c r="C54" s="91">
        <f>SUM(C4,C7,C13,C38,C41,C50)</f>
        <v>88883</v>
      </c>
      <c r="D54" s="91">
        <v>80856</v>
      </c>
      <c r="E54" s="92">
        <f t="shared" si="0"/>
        <v>109.769022197721</v>
      </c>
    </row>
  </sheetData>
  <mergeCells count="1">
    <mergeCell ref="A1:E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153"/>
  <sheetViews>
    <sheetView workbookViewId="0">
      <selection activeCell="B5" sqref="B5:B11"/>
    </sheetView>
  </sheetViews>
  <sheetFormatPr defaultColWidth="13.3333333333333" defaultRowHeight="14.25"/>
  <cols>
    <col min="1" max="1" width="51.5" style="73" customWidth="1"/>
    <col min="2" max="2" width="18.4416666666667" style="74" customWidth="1"/>
    <col min="3" max="209" width="13.3333333333333" style="74" customWidth="1"/>
    <col min="210" max="213" width="13.3333333333333" style="75"/>
    <col min="214" max="244" width="13.3333333333333" style="74"/>
    <col min="245" max="16384" width="13.3333333333333" style="31"/>
  </cols>
  <sheetData>
    <row r="1" ht="22.5" spans="1:2">
      <c r="A1" s="76" t="s">
        <v>1352</v>
      </c>
      <c r="B1" s="76"/>
    </row>
    <row r="2" s="16" customFormat="1" ht="17.1" customHeight="1" spans="1:213">
      <c r="A2" s="73"/>
      <c r="B2" s="72" t="s">
        <v>83</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row>
    <row r="3" s="70" customFormat="1" ht="33.9" customHeight="1" spans="1:2">
      <c r="A3" s="43" t="s">
        <v>2</v>
      </c>
      <c r="B3" s="77" t="s">
        <v>1229</v>
      </c>
    </row>
    <row r="4" s="38" customFormat="1" ht="27.9" customHeight="1" spans="1:213">
      <c r="A4" s="43" t="s">
        <v>1353</v>
      </c>
      <c r="B4" s="78">
        <f>SUM(B5:B15)</f>
        <v>2323.63</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row>
    <row r="5" s="71" customFormat="1" ht="27.9" customHeight="1" spans="1:213">
      <c r="A5" s="80" t="s">
        <v>1354</v>
      </c>
      <c r="B5" s="40">
        <v>30</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row>
    <row r="6" s="71" customFormat="1" ht="27.9" customHeight="1" spans="1:213">
      <c r="A6" s="80" t="s">
        <v>1355</v>
      </c>
      <c r="B6" s="40">
        <v>1014.42</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row>
    <row r="7" s="71" customFormat="1" ht="27.9" customHeight="1" spans="1:213">
      <c r="A7" s="80" t="s">
        <v>1356</v>
      </c>
      <c r="B7" s="40">
        <v>730</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row>
    <row r="8" s="71" customFormat="1" ht="27.9" customHeight="1" spans="1:213">
      <c r="A8" s="80" t="s">
        <v>1357</v>
      </c>
      <c r="B8" s="40">
        <v>54</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row>
    <row r="9" s="71" customFormat="1" spans="1:213">
      <c r="A9" s="80" t="s">
        <v>1358</v>
      </c>
      <c r="B9" s="40">
        <v>42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row>
    <row r="10" s="71" customFormat="1" ht="27.9" customHeight="1" spans="1:213">
      <c r="A10" s="80" t="s">
        <v>1359</v>
      </c>
      <c r="B10" s="40">
        <v>96</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row>
    <row r="11" s="71" customFormat="1" ht="27.9" customHeight="1" spans="1:213">
      <c r="A11" s="80" t="s">
        <v>1360</v>
      </c>
      <c r="B11" s="40">
        <v>99</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row>
    <row r="12" s="71" customFormat="1" ht="27.9" customHeight="1" spans="1:213">
      <c r="A12" s="80" t="s">
        <v>1361</v>
      </c>
      <c r="B12" s="40">
        <v>123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row>
    <row r="13" s="71" customFormat="1" ht="27.9" customHeight="1" spans="1:213">
      <c r="A13" s="80" t="s">
        <v>1362</v>
      </c>
      <c r="B13" s="40">
        <v>4.4</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row>
    <row r="14" s="71" customFormat="1" ht="27.9" customHeight="1" spans="1:213">
      <c r="A14" s="80" t="s">
        <v>1363</v>
      </c>
      <c r="B14" s="40">
        <v>46.81</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row>
    <row r="15" s="71" customFormat="1" ht="27.9" customHeight="1" spans="1:213">
      <c r="A15" s="80" t="s">
        <v>1364</v>
      </c>
      <c r="B15" s="40">
        <v>84</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row>
    <row r="16" s="72" customFormat="1" spans="1:244">
      <c r="A16" s="82"/>
      <c r="B16" s="83"/>
      <c r="HB16" s="75"/>
      <c r="HC16" s="75"/>
      <c r="HD16" s="75"/>
      <c r="HE16" s="75"/>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row>
    <row r="17" s="72" customFormat="1" spans="1:244">
      <c r="A17" s="82"/>
      <c r="B17" s="83"/>
      <c r="HB17" s="75"/>
      <c r="HC17" s="75"/>
      <c r="HD17" s="75"/>
      <c r="HE17" s="75"/>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row>
    <row r="18" s="72" customFormat="1" spans="1:244">
      <c r="A18" s="82"/>
      <c r="B18" s="83"/>
      <c r="HB18" s="75"/>
      <c r="HC18" s="75"/>
      <c r="HD18" s="75"/>
      <c r="HE18" s="75"/>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row>
    <row r="19" s="72" customFormat="1" spans="1:244">
      <c r="A19" s="82"/>
      <c r="B19" s="83"/>
      <c r="HB19" s="75"/>
      <c r="HC19" s="75"/>
      <c r="HD19" s="75"/>
      <c r="HE19" s="75"/>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row>
    <row r="20" s="72" customFormat="1" spans="1:244">
      <c r="A20" s="82"/>
      <c r="B20" s="83"/>
      <c r="HB20" s="75"/>
      <c r="HC20" s="75"/>
      <c r="HD20" s="75"/>
      <c r="HE20" s="75"/>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row>
    <row r="21" s="72" customFormat="1" spans="1:244">
      <c r="A21" s="82"/>
      <c r="B21" s="83"/>
      <c r="HB21" s="75"/>
      <c r="HC21" s="75"/>
      <c r="HD21" s="75"/>
      <c r="HE21" s="75"/>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row>
    <row r="22" s="72" customFormat="1" spans="1:244">
      <c r="A22" s="82"/>
      <c r="B22" s="83"/>
      <c r="HB22" s="75"/>
      <c r="HC22" s="75"/>
      <c r="HD22" s="75"/>
      <c r="HE22" s="75"/>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row>
    <row r="23" s="72" customFormat="1" spans="1:244">
      <c r="A23" s="82"/>
      <c r="B23" s="83"/>
      <c r="HB23" s="75"/>
      <c r="HC23" s="75"/>
      <c r="HD23" s="75"/>
      <c r="HE23" s="75"/>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row>
    <row r="24" s="72" customFormat="1" spans="1:244">
      <c r="A24" s="82"/>
      <c r="B24" s="83"/>
      <c r="HB24" s="75"/>
      <c r="HC24" s="75"/>
      <c r="HD24" s="75"/>
      <c r="HE24" s="75"/>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row>
    <row r="25" s="72" customFormat="1" spans="1:244">
      <c r="A25" s="82"/>
      <c r="B25" s="83"/>
      <c r="HB25" s="75"/>
      <c r="HC25" s="75"/>
      <c r="HD25" s="75"/>
      <c r="HE25" s="75"/>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row>
    <row r="26" s="72" customFormat="1" spans="1:244">
      <c r="A26" s="82"/>
      <c r="B26" s="83"/>
      <c r="HB26" s="75"/>
      <c r="HC26" s="75"/>
      <c r="HD26" s="75"/>
      <c r="HE26" s="75"/>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row>
    <row r="27" s="72" customFormat="1" spans="1:244">
      <c r="A27" s="82"/>
      <c r="B27" s="83"/>
      <c r="HB27" s="75"/>
      <c r="HC27" s="75"/>
      <c r="HD27" s="75"/>
      <c r="HE27" s="75"/>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row>
    <row r="28" s="72" customFormat="1" spans="1:244">
      <c r="A28" s="82"/>
      <c r="B28" s="83"/>
      <c r="HB28" s="75"/>
      <c r="HC28" s="75"/>
      <c r="HD28" s="75"/>
      <c r="HE28" s="75"/>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row>
    <row r="29" s="72" customFormat="1" spans="1:244">
      <c r="A29" s="82"/>
      <c r="B29" s="83"/>
      <c r="HB29" s="75"/>
      <c r="HC29" s="75"/>
      <c r="HD29" s="75"/>
      <c r="HE29" s="75"/>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row>
    <row r="30" s="72" customFormat="1" spans="1:244">
      <c r="A30" s="82"/>
      <c r="B30" s="83"/>
      <c r="HB30" s="75"/>
      <c r="HC30" s="75"/>
      <c r="HD30" s="75"/>
      <c r="HE30" s="75"/>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row>
    <row r="31" s="72" customFormat="1" spans="1:244">
      <c r="A31" s="82"/>
      <c r="B31" s="83"/>
      <c r="HB31" s="75"/>
      <c r="HC31" s="75"/>
      <c r="HD31" s="75"/>
      <c r="HE31" s="75"/>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row>
    <row r="32" s="72" customFormat="1" spans="1:244">
      <c r="A32" s="82"/>
      <c r="B32" s="83"/>
      <c r="HB32" s="75"/>
      <c r="HC32" s="75"/>
      <c r="HD32" s="75"/>
      <c r="HE32" s="75"/>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row>
    <row r="33" s="72" customFormat="1" spans="1:244">
      <c r="A33" s="82"/>
      <c r="B33" s="83"/>
      <c r="HB33" s="75"/>
      <c r="HC33" s="75"/>
      <c r="HD33" s="75"/>
      <c r="HE33" s="75"/>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row>
    <row r="34" s="72" customFormat="1" spans="1:244">
      <c r="A34" s="82"/>
      <c r="B34" s="83"/>
      <c r="HB34" s="75"/>
      <c r="HC34" s="75"/>
      <c r="HD34" s="75"/>
      <c r="HE34" s="75"/>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row>
    <row r="35" s="72" customFormat="1" spans="1:244">
      <c r="A35" s="82"/>
      <c r="B35" s="83"/>
      <c r="HB35" s="75"/>
      <c r="HC35" s="75"/>
      <c r="HD35" s="75"/>
      <c r="HE35" s="75"/>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row>
    <row r="36" s="72" customFormat="1" spans="1:244">
      <c r="A36" s="82"/>
      <c r="B36" s="83"/>
      <c r="HB36" s="75"/>
      <c r="HC36" s="75"/>
      <c r="HD36" s="75"/>
      <c r="HE36" s="75"/>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row>
    <row r="37" s="72" customFormat="1" spans="1:244">
      <c r="A37" s="82"/>
      <c r="B37" s="83"/>
      <c r="HB37" s="75"/>
      <c r="HC37" s="75"/>
      <c r="HD37" s="75"/>
      <c r="HE37" s="75"/>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row>
    <row r="38" s="72" customFormat="1" spans="1:244">
      <c r="A38" s="82"/>
      <c r="B38" s="83"/>
      <c r="HB38" s="75"/>
      <c r="HC38" s="75"/>
      <c r="HD38" s="75"/>
      <c r="HE38" s="75"/>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row>
    <row r="39" s="72" customFormat="1" spans="1:244">
      <c r="A39" s="82"/>
      <c r="B39" s="83"/>
      <c r="HB39" s="75"/>
      <c r="HC39" s="75"/>
      <c r="HD39" s="75"/>
      <c r="HE39" s="75"/>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row>
    <row r="40" s="72" customFormat="1" spans="1:244">
      <c r="A40" s="82"/>
      <c r="B40" s="83"/>
      <c r="HB40" s="75"/>
      <c r="HC40" s="75"/>
      <c r="HD40" s="75"/>
      <c r="HE40" s="75"/>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row>
    <row r="41" s="72" customFormat="1" spans="1:244">
      <c r="A41" s="82"/>
      <c r="B41" s="83"/>
      <c r="HB41" s="75"/>
      <c r="HC41" s="75"/>
      <c r="HD41" s="75"/>
      <c r="HE41" s="75"/>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row>
    <row r="42" s="72" customFormat="1" spans="1:244">
      <c r="A42" s="82"/>
      <c r="B42" s="83"/>
      <c r="HB42" s="75"/>
      <c r="HC42" s="75"/>
      <c r="HD42" s="75"/>
      <c r="HE42" s="75"/>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row>
    <row r="43" s="72" customFormat="1" spans="1:244">
      <c r="A43" s="82"/>
      <c r="B43" s="83"/>
      <c r="HB43" s="75"/>
      <c r="HC43" s="75"/>
      <c r="HD43" s="75"/>
      <c r="HE43" s="75"/>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row>
    <row r="44" s="72" customFormat="1" spans="1:244">
      <c r="A44" s="82"/>
      <c r="B44" s="83"/>
      <c r="HB44" s="75"/>
      <c r="HC44" s="75"/>
      <c r="HD44" s="75"/>
      <c r="HE44" s="75"/>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row>
    <row r="45" s="72" customFormat="1" spans="1:244">
      <c r="A45" s="82"/>
      <c r="B45" s="83"/>
      <c r="HB45" s="75"/>
      <c r="HC45" s="75"/>
      <c r="HD45" s="75"/>
      <c r="HE45" s="75"/>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row>
    <row r="46" s="72" customFormat="1" spans="1:244">
      <c r="A46" s="82"/>
      <c r="B46" s="83"/>
      <c r="HB46" s="75"/>
      <c r="HC46" s="75"/>
      <c r="HD46" s="75"/>
      <c r="HE46" s="75"/>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row>
    <row r="47" s="72" customFormat="1" spans="1:244">
      <c r="A47" s="82"/>
      <c r="B47" s="83"/>
      <c r="HB47" s="75"/>
      <c r="HC47" s="75"/>
      <c r="HD47" s="75"/>
      <c r="HE47" s="75"/>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row>
    <row r="48" s="72" customFormat="1" spans="1:244">
      <c r="A48" s="82"/>
      <c r="B48" s="83"/>
      <c r="HB48" s="75"/>
      <c r="HC48" s="75"/>
      <c r="HD48" s="75"/>
      <c r="HE48" s="75"/>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row>
    <row r="49" s="72" customFormat="1" spans="1:244">
      <c r="A49" s="82"/>
      <c r="B49" s="83"/>
      <c r="HB49" s="75"/>
      <c r="HC49" s="75"/>
      <c r="HD49" s="75"/>
      <c r="HE49" s="75"/>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row>
    <row r="50" s="72" customFormat="1" spans="1:244">
      <c r="A50" s="82"/>
      <c r="B50" s="83"/>
      <c r="HB50" s="75"/>
      <c r="HC50" s="75"/>
      <c r="HD50" s="75"/>
      <c r="HE50" s="75"/>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row>
    <row r="51" s="72" customFormat="1" spans="1:244">
      <c r="A51" s="73"/>
      <c r="B51" s="83"/>
      <c r="HB51" s="75"/>
      <c r="HC51" s="75"/>
      <c r="HD51" s="75"/>
      <c r="HE51" s="75"/>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row>
    <row r="52" s="72" customFormat="1" spans="1:244">
      <c r="A52" s="73"/>
      <c r="B52" s="83"/>
      <c r="HB52" s="75"/>
      <c r="HC52" s="75"/>
      <c r="HD52" s="75"/>
      <c r="HE52" s="75"/>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row>
    <row r="53" s="72" customFormat="1" spans="1:244">
      <c r="A53" s="73"/>
      <c r="B53" s="83"/>
      <c r="HB53" s="75"/>
      <c r="HC53" s="75"/>
      <c r="HD53" s="75"/>
      <c r="HE53" s="75"/>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row>
    <row r="54" s="72" customFormat="1" spans="1:244">
      <c r="A54" s="73"/>
      <c r="B54" s="83"/>
      <c r="HB54" s="75"/>
      <c r="HC54" s="75"/>
      <c r="HD54" s="75"/>
      <c r="HE54" s="75"/>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row>
    <row r="55" s="72" customFormat="1" spans="1:244">
      <c r="A55" s="73"/>
      <c r="B55" s="83"/>
      <c r="HB55" s="75"/>
      <c r="HC55" s="75"/>
      <c r="HD55" s="75"/>
      <c r="HE55" s="75"/>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row>
    <row r="56" s="72" customFormat="1" spans="1:244">
      <c r="A56" s="73"/>
      <c r="B56" s="83"/>
      <c r="HB56" s="75"/>
      <c r="HC56" s="75"/>
      <c r="HD56" s="75"/>
      <c r="HE56" s="75"/>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row>
    <row r="57" s="72" customFormat="1" spans="1:244">
      <c r="A57" s="73"/>
      <c r="B57" s="83"/>
      <c r="HB57" s="75"/>
      <c r="HC57" s="75"/>
      <c r="HD57" s="75"/>
      <c r="HE57" s="75"/>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row>
    <row r="58" s="72" customFormat="1" spans="1:244">
      <c r="A58" s="73"/>
      <c r="B58" s="83"/>
      <c r="HB58" s="75"/>
      <c r="HC58" s="75"/>
      <c r="HD58" s="75"/>
      <c r="HE58" s="75"/>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row>
    <row r="59" s="72" customFormat="1" spans="1:244">
      <c r="A59" s="73"/>
      <c r="B59" s="83"/>
      <c r="HB59" s="75"/>
      <c r="HC59" s="75"/>
      <c r="HD59" s="75"/>
      <c r="HE59" s="75"/>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row>
    <row r="60" s="72" customFormat="1" spans="1:244">
      <c r="A60" s="73"/>
      <c r="B60" s="83"/>
      <c r="HB60" s="75"/>
      <c r="HC60" s="75"/>
      <c r="HD60" s="75"/>
      <c r="HE60" s="75"/>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row>
    <row r="61" s="72" customFormat="1" spans="1:244">
      <c r="A61" s="73"/>
      <c r="B61" s="83"/>
      <c r="HB61" s="75"/>
      <c r="HC61" s="75"/>
      <c r="HD61" s="75"/>
      <c r="HE61" s="75"/>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row>
    <row r="62" s="72" customFormat="1" spans="1:244">
      <c r="A62" s="73"/>
      <c r="B62" s="83"/>
      <c r="HB62" s="75"/>
      <c r="HC62" s="75"/>
      <c r="HD62" s="75"/>
      <c r="HE62" s="75"/>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row>
    <row r="63" s="72" customFormat="1" spans="1:244">
      <c r="A63" s="73"/>
      <c r="B63" s="83"/>
      <c r="HB63" s="75"/>
      <c r="HC63" s="75"/>
      <c r="HD63" s="75"/>
      <c r="HE63" s="75"/>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row>
    <row r="64" s="72" customFormat="1" spans="1:244">
      <c r="A64" s="73"/>
      <c r="B64" s="83"/>
      <c r="HB64" s="75"/>
      <c r="HC64" s="75"/>
      <c r="HD64" s="75"/>
      <c r="HE64" s="75"/>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row>
    <row r="65" s="72" customFormat="1" spans="1:244">
      <c r="A65" s="73"/>
      <c r="B65" s="83"/>
      <c r="HB65" s="75"/>
      <c r="HC65" s="75"/>
      <c r="HD65" s="75"/>
      <c r="HE65" s="75"/>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row>
    <row r="66" s="72" customFormat="1" spans="1:244">
      <c r="A66" s="73"/>
      <c r="B66" s="83"/>
      <c r="HB66" s="75"/>
      <c r="HC66" s="75"/>
      <c r="HD66" s="75"/>
      <c r="HE66" s="75"/>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row>
    <row r="67" s="72" customFormat="1" spans="1:244">
      <c r="A67" s="73"/>
      <c r="B67" s="83"/>
      <c r="HB67" s="75"/>
      <c r="HC67" s="75"/>
      <c r="HD67" s="75"/>
      <c r="HE67" s="75"/>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row>
    <row r="68" s="72" customFormat="1" spans="1:244">
      <c r="A68" s="73"/>
      <c r="B68" s="83"/>
      <c r="HB68" s="75"/>
      <c r="HC68" s="75"/>
      <c r="HD68" s="75"/>
      <c r="HE68" s="75"/>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row>
    <row r="69" s="72" customFormat="1" spans="1:244">
      <c r="A69" s="73"/>
      <c r="B69" s="83"/>
      <c r="HB69" s="75"/>
      <c r="HC69" s="75"/>
      <c r="HD69" s="75"/>
      <c r="HE69" s="75"/>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row>
    <row r="70" spans="2:209">
      <c r="B70" s="8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72"/>
      <c r="GB70" s="72"/>
      <c r="GC70" s="72"/>
      <c r="GD70" s="72"/>
      <c r="GE70" s="72"/>
      <c r="GF70" s="72"/>
      <c r="GG70" s="72"/>
      <c r="GH70" s="72"/>
      <c r="GI70" s="72"/>
      <c r="GJ70" s="72"/>
      <c r="GK70" s="72"/>
      <c r="GL70" s="72"/>
      <c r="GM70" s="72"/>
      <c r="GN70" s="72"/>
      <c r="GO70" s="72"/>
      <c r="GP70" s="72"/>
      <c r="GQ70" s="72"/>
      <c r="GR70" s="72"/>
      <c r="GS70" s="72"/>
      <c r="GT70" s="72"/>
      <c r="GU70" s="72"/>
      <c r="GV70" s="72"/>
      <c r="GW70" s="72"/>
      <c r="GX70" s="72"/>
      <c r="GY70" s="72"/>
      <c r="GZ70" s="72"/>
      <c r="HA70" s="72"/>
    </row>
    <row r="71" spans="2:209">
      <c r="B71" s="83"/>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c r="FR71" s="72"/>
      <c r="FS71" s="72"/>
      <c r="FT71" s="72"/>
      <c r="FU71" s="72"/>
      <c r="FV71" s="72"/>
      <c r="FW71" s="72"/>
      <c r="FX71" s="72"/>
      <c r="FY71" s="72"/>
      <c r="FZ71" s="72"/>
      <c r="GA71" s="72"/>
      <c r="GB71" s="72"/>
      <c r="GC71" s="72"/>
      <c r="GD71" s="72"/>
      <c r="GE71" s="72"/>
      <c r="GF71" s="72"/>
      <c r="GG71" s="72"/>
      <c r="GH71" s="72"/>
      <c r="GI71" s="72"/>
      <c r="GJ71" s="72"/>
      <c r="GK71" s="72"/>
      <c r="GL71" s="72"/>
      <c r="GM71" s="72"/>
      <c r="GN71" s="72"/>
      <c r="GO71" s="72"/>
      <c r="GP71" s="72"/>
      <c r="GQ71" s="72"/>
      <c r="GR71" s="72"/>
      <c r="GS71" s="72"/>
      <c r="GT71" s="72"/>
      <c r="GU71" s="72"/>
      <c r="GV71" s="72"/>
      <c r="GW71" s="72"/>
      <c r="GX71" s="72"/>
      <c r="GY71" s="72"/>
      <c r="GZ71" s="72"/>
      <c r="HA71" s="72"/>
    </row>
    <row r="72" spans="2:209">
      <c r="B72" s="83"/>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c r="GD72" s="72"/>
      <c r="GE72" s="72"/>
      <c r="GF72" s="72"/>
      <c r="GG72" s="72"/>
      <c r="GH72" s="72"/>
      <c r="GI72" s="72"/>
      <c r="GJ72" s="72"/>
      <c r="GK72" s="72"/>
      <c r="GL72" s="72"/>
      <c r="GM72" s="72"/>
      <c r="GN72" s="72"/>
      <c r="GO72" s="72"/>
      <c r="GP72" s="72"/>
      <c r="GQ72" s="72"/>
      <c r="GR72" s="72"/>
      <c r="GS72" s="72"/>
      <c r="GT72" s="72"/>
      <c r="GU72" s="72"/>
      <c r="GV72" s="72"/>
      <c r="GW72" s="72"/>
      <c r="GX72" s="72"/>
      <c r="GY72" s="72"/>
      <c r="GZ72" s="72"/>
      <c r="HA72" s="72"/>
    </row>
    <row r="73" spans="2:209">
      <c r="B73" s="83"/>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c r="GD73" s="72"/>
      <c r="GE73" s="72"/>
      <c r="GF73" s="72"/>
      <c r="GG73" s="72"/>
      <c r="GH73" s="72"/>
      <c r="GI73" s="72"/>
      <c r="GJ73" s="72"/>
      <c r="GK73" s="72"/>
      <c r="GL73" s="72"/>
      <c r="GM73" s="72"/>
      <c r="GN73" s="72"/>
      <c r="GO73" s="72"/>
      <c r="GP73" s="72"/>
      <c r="GQ73" s="72"/>
      <c r="GR73" s="72"/>
      <c r="GS73" s="72"/>
      <c r="GT73" s="72"/>
      <c r="GU73" s="72"/>
      <c r="GV73" s="72"/>
      <c r="GW73" s="72"/>
      <c r="GX73" s="72"/>
      <c r="GY73" s="72"/>
      <c r="GZ73" s="72"/>
      <c r="HA73" s="72"/>
    </row>
    <row r="74" spans="2:209">
      <c r="B74" s="83"/>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2:209">
      <c r="B75" s="83"/>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row>
    <row r="76" spans="2:209">
      <c r="B76" s="8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row>
    <row r="77" spans="2:209">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row>
    <row r="78" spans="2:209">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2:209">
      <c r="B79" s="83"/>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2:209">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c r="GE80" s="72"/>
      <c r="GF80" s="72"/>
      <c r="GG80" s="72"/>
      <c r="GH80" s="72"/>
      <c r="GI80" s="72"/>
      <c r="GJ80" s="72"/>
      <c r="GK80" s="72"/>
      <c r="GL80" s="72"/>
      <c r="GM80" s="72"/>
      <c r="GN80" s="72"/>
      <c r="GO80" s="72"/>
      <c r="GP80" s="72"/>
      <c r="GQ80" s="72"/>
      <c r="GR80" s="72"/>
      <c r="GS80" s="72"/>
      <c r="GT80" s="72"/>
      <c r="GU80" s="72"/>
      <c r="GV80" s="72"/>
      <c r="GW80" s="72"/>
      <c r="GX80" s="72"/>
      <c r="GY80" s="72"/>
      <c r="GZ80" s="72"/>
      <c r="HA80" s="72"/>
    </row>
    <row r="81" spans="2:209">
      <c r="B81" s="83"/>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72"/>
      <c r="GD81" s="72"/>
      <c r="GE81" s="72"/>
      <c r="GF81" s="72"/>
      <c r="GG81" s="72"/>
      <c r="GH81" s="72"/>
      <c r="GI81" s="72"/>
      <c r="GJ81" s="72"/>
      <c r="GK81" s="72"/>
      <c r="GL81" s="72"/>
      <c r="GM81" s="72"/>
      <c r="GN81" s="72"/>
      <c r="GO81" s="72"/>
      <c r="GP81" s="72"/>
      <c r="GQ81" s="72"/>
      <c r="GR81" s="72"/>
      <c r="GS81" s="72"/>
      <c r="GT81" s="72"/>
      <c r="GU81" s="72"/>
      <c r="GV81" s="72"/>
      <c r="GW81" s="72"/>
      <c r="GX81" s="72"/>
      <c r="GY81" s="72"/>
      <c r="GZ81" s="72"/>
      <c r="HA81" s="72"/>
    </row>
    <row r="82" spans="2:209">
      <c r="B82" s="83"/>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2:209">
      <c r="B83" s="83"/>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c r="EO83" s="72"/>
      <c r="EP83" s="72"/>
      <c r="EQ83" s="72"/>
      <c r="ER83" s="72"/>
      <c r="ES83" s="72"/>
      <c r="ET83" s="72"/>
      <c r="EU83" s="72"/>
      <c r="EV83" s="72"/>
      <c r="EW83" s="72"/>
      <c r="EX83" s="72"/>
      <c r="EY83" s="72"/>
      <c r="EZ83" s="72"/>
      <c r="FA83" s="72"/>
      <c r="FB83" s="72"/>
      <c r="FC83" s="72"/>
      <c r="FD83" s="72"/>
      <c r="FE83" s="72"/>
      <c r="FF83" s="72"/>
      <c r="FG83" s="72"/>
      <c r="FH83" s="72"/>
      <c r="FI83" s="72"/>
      <c r="FJ83" s="72"/>
      <c r="FK83" s="72"/>
      <c r="FL83" s="72"/>
      <c r="FM83" s="72"/>
      <c r="FN83" s="72"/>
      <c r="FO83" s="72"/>
      <c r="FP83" s="72"/>
      <c r="FQ83" s="72"/>
      <c r="FR83" s="72"/>
      <c r="FS83" s="72"/>
      <c r="FT83" s="72"/>
      <c r="FU83" s="72"/>
      <c r="FV83" s="72"/>
      <c r="FW83" s="72"/>
      <c r="FX83" s="72"/>
      <c r="FY83" s="72"/>
      <c r="FZ83" s="72"/>
      <c r="GA83" s="72"/>
      <c r="GB83" s="72"/>
      <c r="GC83" s="72"/>
      <c r="GD83" s="72"/>
      <c r="GE83" s="72"/>
      <c r="GF83" s="72"/>
      <c r="GG83" s="72"/>
      <c r="GH83" s="72"/>
      <c r="GI83" s="72"/>
      <c r="GJ83" s="72"/>
      <c r="GK83" s="72"/>
      <c r="GL83" s="72"/>
      <c r="GM83" s="72"/>
      <c r="GN83" s="72"/>
      <c r="GO83" s="72"/>
      <c r="GP83" s="72"/>
      <c r="GQ83" s="72"/>
      <c r="GR83" s="72"/>
      <c r="GS83" s="72"/>
      <c r="GT83" s="72"/>
      <c r="GU83" s="72"/>
      <c r="GV83" s="72"/>
      <c r="GW83" s="72"/>
      <c r="GX83" s="72"/>
      <c r="GY83" s="72"/>
      <c r="GZ83" s="72"/>
      <c r="HA83" s="72"/>
    </row>
    <row r="84" spans="2:209">
      <c r="B84" s="83"/>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c r="GE84" s="72"/>
      <c r="GF84" s="72"/>
      <c r="GG84" s="72"/>
      <c r="GH84" s="72"/>
      <c r="GI84" s="72"/>
      <c r="GJ84" s="72"/>
      <c r="GK84" s="72"/>
      <c r="GL84" s="72"/>
      <c r="GM84" s="72"/>
      <c r="GN84" s="72"/>
      <c r="GO84" s="72"/>
      <c r="GP84" s="72"/>
      <c r="GQ84" s="72"/>
      <c r="GR84" s="72"/>
      <c r="GS84" s="72"/>
      <c r="GT84" s="72"/>
      <c r="GU84" s="72"/>
      <c r="GV84" s="72"/>
      <c r="GW84" s="72"/>
      <c r="GX84" s="72"/>
      <c r="GY84" s="72"/>
      <c r="GZ84" s="72"/>
      <c r="HA84" s="72"/>
    </row>
    <row r="85" spans="2:209">
      <c r="B85" s="83"/>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c r="GZ85" s="72"/>
      <c r="HA85" s="72"/>
    </row>
    <row r="86" spans="2:209">
      <c r="B86" s="83"/>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2:209">
      <c r="B87" s="83"/>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2:209">
      <c r="B88" s="83"/>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2:209">
      <c r="B89" s="83"/>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2:209">
      <c r="B90" s="83"/>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2:209">
      <c r="B91" s="83"/>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c r="FR91" s="72"/>
      <c r="FS91" s="72"/>
      <c r="FT91" s="72"/>
      <c r="FU91" s="72"/>
      <c r="FV91" s="72"/>
      <c r="FW91" s="72"/>
      <c r="FX91" s="72"/>
      <c r="FY91" s="72"/>
      <c r="FZ91" s="72"/>
      <c r="GA91" s="72"/>
      <c r="GB91" s="72"/>
      <c r="GC91" s="72"/>
      <c r="GD91" s="72"/>
      <c r="GE91" s="72"/>
      <c r="GF91" s="72"/>
      <c r="GG91" s="72"/>
      <c r="GH91" s="72"/>
      <c r="GI91" s="72"/>
      <c r="GJ91" s="72"/>
      <c r="GK91" s="72"/>
      <c r="GL91" s="72"/>
      <c r="GM91" s="72"/>
      <c r="GN91" s="72"/>
      <c r="GO91" s="72"/>
      <c r="GP91" s="72"/>
      <c r="GQ91" s="72"/>
      <c r="GR91" s="72"/>
      <c r="GS91" s="72"/>
      <c r="GT91" s="72"/>
      <c r="GU91" s="72"/>
      <c r="GV91" s="72"/>
      <c r="GW91" s="72"/>
      <c r="GX91" s="72"/>
      <c r="GY91" s="72"/>
      <c r="GZ91" s="72"/>
      <c r="HA91" s="72"/>
    </row>
    <row r="92" spans="2:209">
      <c r="B92" s="83"/>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c r="GE92" s="72"/>
      <c r="GF92" s="72"/>
      <c r="GG92" s="72"/>
      <c r="GH92" s="72"/>
      <c r="GI92" s="72"/>
      <c r="GJ92" s="72"/>
      <c r="GK92" s="72"/>
      <c r="GL92" s="72"/>
      <c r="GM92" s="72"/>
      <c r="GN92" s="72"/>
      <c r="GO92" s="72"/>
      <c r="GP92" s="72"/>
      <c r="GQ92" s="72"/>
      <c r="GR92" s="72"/>
      <c r="GS92" s="72"/>
      <c r="GT92" s="72"/>
      <c r="GU92" s="72"/>
      <c r="GV92" s="72"/>
      <c r="GW92" s="72"/>
      <c r="GX92" s="72"/>
      <c r="GY92" s="72"/>
      <c r="GZ92" s="72"/>
      <c r="HA92" s="72"/>
    </row>
    <row r="93" spans="2:209">
      <c r="B93" s="83"/>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c r="GE93" s="72"/>
      <c r="GF93" s="72"/>
      <c r="GG93" s="72"/>
      <c r="GH93" s="72"/>
      <c r="GI93" s="72"/>
      <c r="GJ93" s="72"/>
      <c r="GK93" s="72"/>
      <c r="GL93" s="72"/>
      <c r="GM93" s="72"/>
      <c r="GN93" s="72"/>
      <c r="GO93" s="72"/>
      <c r="GP93" s="72"/>
      <c r="GQ93" s="72"/>
      <c r="GR93" s="72"/>
      <c r="GS93" s="72"/>
      <c r="GT93" s="72"/>
      <c r="GU93" s="72"/>
      <c r="GV93" s="72"/>
      <c r="GW93" s="72"/>
      <c r="GX93" s="72"/>
      <c r="GY93" s="72"/>
      <c r="GZ93" s="72"/>
      <c r="HA93" s="72"/>
    </row>
    <row r="94" spans="2:209">
      <c r="B94" s="83"/>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c r="GZ94" s="72"/>
      <c r="HA94" s="72"/>
    </row>
    <row r="95" spans="2:209">
      <c r="B95" s="83"/>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c r="GZ95" s="72"/>
      <c r="HA95" s="72"/>
    </row>
    <row r="96" spans="2:209">
      <c r="B96" s="83"/>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c r="GZ96" s="72"/>
      <c r="HA96" s="72"/>
    </row>
    <row r="97" spans="2:209">
      <c r="B97" s="83"/>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c r="GZ97" s="72"/>
      <c r="HA97" s="72"/>
    </row>
    <row r="98" spans="2:209">
      <c r="B98" s="83"/>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c r="GD98" s="72"/>
      <c r="GE98" s="72"/>
      <c r="GF98" s="72"/>
      <c r="GG98" s="72"/>
      <c r="GH98" s="72"/>
      <c r="GI98" s="72"/>
      <c r="GJ98" s="72"/>
      <c r="GK98" s="72"/>
      <c r="GL98" s="72"/>
      <c r="GM98" s="72"/>
      <c r="GN98" s="72"/>
      <c r="GO98" s="72"/>
      <c r="GP98" s="72"/>
      <c r="GQ98" s="72"/>
      <c r="GR98" s="72"/>
      <c r="GS98" s="72"/>
      <c r="GT98" s="72"/>
      <c r="GU98" s="72"/>
      <c r="GV98" s="72"/>
      <c r="GW98" s="72"/>
      <c r="GX98" s="72"/>
      <c r="GY98" s="72"/>
      <c r="GZ98" s="72"/>
      <c r="HA98" s="72"/>
    </row>
    <row r="99" spans="2:209">
      <c r="B99" s="83"/>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2:209">
      <c r="B100" s="83"/>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c r="DB100" s="84"/>
      <c r="DC100" s="84"/>
      <c r="DD100" s="84"/>
      <c r="DE100" s="84"/>
      <c r="DF100" s="84"/>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2:209">
      <c r="B101" s="83"/>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c r="EO101" s="72"/>
      <c r="EP101" s="72"/>
      <c r="EQ101" s="72"/>
      <c r="ER101" s="72"/>
      <c r="ES101" s="72"/>
      <c r="ET101" s="72"/>
      <c r="EU101" s="72"/>
      <c r="EV101" s="72"/>
      <c r="EW101" s="72"/>
      <c r="EX101" s="72"/>
      <c r="EY101" s="72"/>
      <c r="EZ101" s="72"/>
      <c r="FA101" s="72"/>
      <c r="FB101" s="72"/>
      <c r="FC101" s="72"/>
      <c r="FD101" s="72"/>
      <c r="FE101" s="72"/>
      <c r="FF101" s="72"/>
      <c r="FG101" s="72"/>
      <c r="FH101" s="72"/>
      <c r="FI101" s="72"/>
      <c r="FJ101" s="72"/>
      <c r="FK101" s="72"/>
      <c r="FL101" s="72"/>
      <c r="FM101" s="72"/>
      <c r="FN101" s="72"/>
      <c r="FO101" s="72"/>
      <c r="FP101" s="72"/>
      <c r="FQ101" s="72"/>
      <c r="FR101" s="72"/>
      <c r="FS101" s="72"/>
      <c r="FT101" s="72"/>
      <c r="FU101" s="72"/>
      <c r="FV101" s="72"/>
      <c r="FW101" s="72"/>
      <c r="FX101" s="72"/>
      <c r="FY101" s="72"/>
      <c r="FZ101" s="72"/>
      <c r="GA101" s="72"/>
      <c r="GB101" s="72"/>
      <c r="GC101" s="72"/>
      <c r="GD101" s="72"/>
      <c r="GE101" s="72"/>
      <c r="GF101" s="72"/>
      <c r="GG101" s="72"/>
      <c r="GH101" s="72"/>
      <c r="GI101" s="72"/>
      <c r="GJ101" s="72"/>
      <c r="GK101" s="72"/>
      <c r="GL101" s="72"/>
      <c r="GM101" s="72"/>
      <c r="GN101" s="72"/>
      <c r="GO101" s="72"/>
      <c r="GP101" s="72"/>
      <c r="GQ101" s="72"/>
      <c r="GR101" s="72"/>
      <c r="GS101" s="72"/>
      <c r="GT101" s="72"/>
      <c r="GU101" s="72"/>
      <c r="GV101" s="72"/>
      <c r="GW101" s="72"/>
      <c r="GX101" s="72"/>
      <c r="GY101" s="72"/>
      <c r="GZ101" s="72"/>
      <c r="HA101" s="72"/>
    </row>
    <row r="102" spans="2:209">
      <c r="B102" s="83"/>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2"/>
      <c r="FU102" s="72"/>
      <c r="FV102" s="72"/>
      <c r="FW102" s="72"/>
      <c r="FX102" s="72"/>
      <c r="FY102" s="72"/>
      <c r="FZ102" s="72"/>
      <c r="GA102" s="72"/>
      <c r="GB102" s="72"/>
      <c r="GC102" s="72"/>
      <c r="GD102" s="72"/>
      <c r="GE102" s="72"/>
      <c r="GF102" s="72"/>
      <c r="GG102" s="72"/>
      <c r="GH102" s="72"/>
      <c r="GI102" s="72"/>
      <c r="GJ102" s="72"/>
      <c r="GK102" s="72"/>
      <c r="GL102" s="72"/>
      <c r="GM102" s="72"/>
      <c r="GN102" s="72"/>
      <c r="GO102" s="72"/>
      <c r="GP102" s="72"/>
      <c r="GQ102" s="72"/>
      <c r="GR102" s="72"/>
      <c r="GS102" s="72"/>
      <c r="GT102" s="72"/>
      <c r="GU102" s="72"/>
      <c r="GV102" s="72"/>
      <c r="GW102" s="72"/>
      <c r="GX102" s="72"/>
      <c r="GY102" s="72"/>
      <c r="GZ102" s="72"/>
      <c r="HA102" s="72"/>
    </row>
    <row r="103" spans="2:209">
      <c r="B103" s="83"/>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2"/>
      <c r="FU103" s="72"/>
      <c r="FV103" s="72"/>
      <c r="FW103" s="72"/>
      <c r="FX103" s="72"/>
      <c r="FY103" s="72"/>
      <c r="FZ103" s="72"/>
      <c r="GA103" s="72"/>
      <c r="GB103" s="72"/>
      <c r="GC103" s="72"/>
      <c r="GD103" s="72"/>
      <c r="GE103" s="72"/>
      <c r="GF103" s="72"/>
      <c r="GG103" s="72"/>
      <c r="GH103" s="72"/>
      <c r="GI103" s="72"/>
      <c r="GJ103" s="72"/>
      <c r="GK103" s="72"/>
      <c r="GL103" s="72"/>
      <c r="GM103" s="72"/>
      <c r="GN103" s="72"/>
      <c r="GO103" s="72"/>
      <c r="GP103" s="72"/>
      <c r="GQ103" s="72"/>
      <c r="GR103" s="72"/>
      <c r="GS103" s="72"/>
      <c r="GT103" s="72"/>
      <c r="GU103" s="72"/>
      <c r="GV103" s="72"/>
      <c r="GW103" s="72"/>
      <c r="GX103" s="72"/>
      <c r="GY103" s="72"/>
      <c r="GZ103" s="72"/>
      <c r="HA103" s="72"/>
    </row>
    <row r="104" spans="2:209">
      <c r="B104" s="83"/>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c r="GE104" s="72"/>
      <c r="GF104" s="72"/>
      <c r="GG104" s="72"/>
      <c r="GH104" s="72"/>
      <c r="GI104" s="72"/>
      <c r="GJ104" s="72"/>
      <c r="GK104" s="72"/>
      <c r="GL104" s="72"/>
      <c r="GM104" s="72"/>
      <c r="GN104" s="72"/>
      <c r="GO104" s="72"/>
      <c r="GP104" s="72"/>
      <c r="GQ104" s="72"/>
      <c r="GR104" s="72"/>
      <c r="GS104" s="72"/>
      <c r="GT104" s="72"/>
      <c r="GU104" s="72"/>
      <c r="GV104" s="72"/>
      <c r="GW104" s="72"/>
      <c r="GX104" s="72"/>
      <c r="GY104" s="72"/>
      <c r="GZ104" s="72"/>
      <c r="HA104" s="72"/>
    </row>
    <row r="105" spans="2:209">
      <c r="B105" s="83"/>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2:209">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2:209">
      <c r="B107" s="83"/>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2"/>
      <c r="FU107" s="72"/>
      <c r="FV107" s="72"/>
      <c r="FW107" s="72"/>
      <c r="FX107" s="72"/>
      <c r="FY107" s="72"/>
      <c r="FZ107" s="72"/>
      <c r="GA107" s="72"/>
      <c r="GB107" s="72"/>
      <c r="GC107" s="72"/>
      <c r="GD107" s="72"/>
      <c r="GE107" s="72"/>
      <c r="GF107" s="72"/>
      <c r="GG107" s="72"/>
      <c r="GH107" s="72"/>
      <c r="GI107" s="72"/>
      <c r="GJ107" s="72"/>
      <c r="GK107" s="72"/>
      <c r="GL107" s="72"/>
      <c r="GM107" s="72"/>
      <c r="GN107" s="72"/>
      <c r="GO107" s="72"/>
      <c r="GP107" s="72"/>
      <c r="GQ107" s="72"/>
      <c r="GR107" s="72"/>
      <c r="GS107" s="72"/>
      <c r="GT107" s="72"/>
      <c r="GU107" s="72"/>
      <c r="GV107" s="72"/>
      <c r="GW107" s="72"/>
      <c r="GX107" s="72"/>
      <c r="GY107" s="72"/>
      <c r="GZ107" s="72"/>
      <c r="HA107" s="72"/>
    </row>
    <row r="108" spans="2:209">
      <c r="B108" s="83"/>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c r="DF108" s="84"/>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c r="FR108" s="72"/>
      <c r="FS108" s="72"/>
      <c r="FT108" s="72"/>
      <c r="FU108" s="72"/>
      <c r="FV108" s="72"/>
      <c r="FW108" s="72"/>
      <c r="FX108" s="72"/>
      <c r="FY108" s="72"/>
      <c r="FZ108" s="72"/>
      <c r="GA108" s="72"/>
      <c r="GB108" s="72"/>
      <c r="GC108" s="72"/>
      <c r="GD108" s="72"/>
      <c r="GE108" s="72"/>
      <c r="GF108" s="72"/>
      <c r="GG108" s="72"/>
      <c r="GH108" s="72"/>
      <c r="GI108" s="72"/>
      <c r="GJ108" s="72"/>
      <c r="GK108" s="72"/>
      <c r="GL108" s="72"/>
      <c r="GM108" s="72"/>
      <c r="GN108" s="72"/>
      <c r="GO108" s="72"/>
      <c r="GP108" s="72"/>
      <c r="GQ108" s="72"/>
      <c r="GR108" s="72"/>
      <c r="GS108" s="72"/>
      <c r="GT108" s="72"/>
      <c r="GU108" s="72"/>
      <c r="GV108" s="72"/>
      <c r="GW108" s="72"/>
      <c r="GX108" s="72"/>
      <c r="GY108" s="72"/>
      <c r="GZ108" s="72"/>
      <c r="HA108" s="72"/>
    </row>
    <row r="109" spans="2:209">
      <c r="B109" s="83"/>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c r="EO109" s="72"/>
      <c r="EP109" s="72"/>
      <c r="EQ109" s="72"/>
      <c r="ER109" s="72"/>
      <c r="ES109" s="72"/>
      <c r="ET109" s="72"/>
      <c r="EU109" s="72"/>
      <c r="EV109" s="72"/>
      <c r="EW109" s="72"/>
      <c r="EX109" s="72"/>
      <c r="EY109" s="72"/>
      <c r="EZ109" s="72"/>
      <c r="FA109" s="72"/>
      <c r="FB109" s="72"/>
      <c r="FC109" s="72"/>
      <c r="FD109" s="72"/>
      <c r="FE109" s="72"/>
      <c r="FF109" s="72"/>
      <c r="FG109" s="72"/>
      <c r="FH109" s="72"/>
      <c r="FI109" s="72"/>
      <c r="FJ109" s="72"/>
      <c r="FK109" s="72"/>
      <c r="FL109" s="72"/>
      <c r="FM109" s="72"/>
      <c r="FN109" s="72"/>
      <c r="FO109" s="72"/>
      <c r="FP109" s="72"/>
      <c r="FQ109" s="72"/>
      <c r="FR109" s="72"/>
      <c r="FS109" s="72"/>
      <c r="FT109" s="72"/>
      <c r="FU109" s="72"/>
      <c r="FV109" s="72"/>
      <c r="FW109" s="72"/>
      <c r="FX109" s="72"/>
      <c r="FY109" s="72"/>
      <c r="FZ109" s="72"/>
      <c r="GA109" s="72"/>
      <c r="GB109" s="72"/>
      <c r="GC109" s="72"/>
      <c r="GD109" s="72"/>
      <c r="GE109" s="72"/>
      <c r="GF109" s="72"/>
      <c r="GG109" s="72"/>
      <c r="GH109" s="72"/>
      <c r="GI109" s="72"/>
      <c r="GJ109" s="72"/>
      <c r="GK109" s="72"/>
      <c r="GL109" s="72"/>
      <c r="GM109" s="72"/>
      <c r="GN109" s="72"/>
      <c r="GO109" s="72"/>
      <c r="GP109" s="72"/>
      <c r="GQ109" s="72"/>
      <c r="GR109" s="72"/>
      <c r="GS109" s="72"/>
      <c r="GT109" s="72"/>
      <c r="GU109" s="72"/>
      <c r="GV109" s="72"/>
      <c r="GW109" s="72"/>
      <c r="GX109" s="72"/>
      <c r="GY109" s="72"/>
      <c r="GZ109" s="72"/>
      <c r="HA109" s="72"/>
    </row>
    <row r="110" spans="2:209">
      <c r="B110" s="83"/>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84"/>
      <c r="DD110" s="84"/>
      <c r="DE110" s="84"/>
      <c r="DF110" s="84"/>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2"/>
      <c r="FU110" s="72"/>
      <c r="FV110" s="72"/>
      <c r="FW110" s="72"/>
      <c r="FX110" s="72"/>
      <c r="FY110" s="72"/>
      <c r="FZ110" s="72"/>
      <c r="GA110" s="72"/>
      <c r="GB110" s="72"/>
      <c r="GC110" s="72"/>
      <c r="GD110" s="72"/>
      <c r="GE110" s="72"/>
      <c r="GF110" s="72"/>
      <c r="GG110" s="72"/>
      <c r="GH110" s="72"/>
      <c r="GI110" s="72"/>
      <c r="GJ110" s="72"/>
      <c r="GK110" s="72"/>
      <c r="GL110" s="72"/>
      <c r="GM110" s="72"/>
      <c r="GN110" s="72"/>
      <c r="GO110" s="72"/>
      <c r="GP110" s="72"/>
      <c r="GQ110" s="72"/>
      <c r="GR110" s="72"/>
      <c r="GS110" s="72"/>
      <c r="GT110" s="72"/>
      <c r="GU110" s="72"/>
      <c r="GV110" s="72"/>
      <c r="GW110" s="72"/>
      <c r="GX110" s="72"/>
      <c r="GY110" s="72"/>
      <c r="GZ110" s="72"/>
      <c r="HA110" s="72"/>
    </row>
    <row r="111" spans="2:209">
      <c r="B111" s="83"/>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2"/>
      <c r="FU111" s="72"/>
      <c r="FV111" s="72"/>
      <c r="FW111" s="72"/>
      <c r="FX111" s="72"/>
      <c r="FY111" s="72"/>
      <c r="FZ111" s="72"/>
      <c r="GA111" s="72"/>
      <c r="GB111" s="72"/>
      <c r="GC111" s="72"/>
      <c r="GD111" s="72"/>
      <c r="GE111" s="72"/>
      <c r="GF111" s="72"/>
      <c r="GG111" s="72"/>
      <c r="GH111" s="72"/>
      <c r="GI111" s="72"/>
      <c r="GJ111" s="72"/>
      <c r="GK111" s="72"/>
      <c r="GL111" s="72"/>
      <c r="GM111" s="72"/>
      <c r="GN111" s="72"/>
      <c r="GO111" s="72"/>
      <c r="GP111" s="72"/>
      <c r="GQ111" s="72"/>
      <c r="GR111" s="72"/>
      <c r="GS111" s="72"/>
      <c r="GT111" s="72"/>
      <c r="GU111" s="72"/>
      <c r="GV111" s="72"/>
      <c r="GW111" s="72"/>
      <c r="GX111" s="72"/>
      <c r="GY111" s="72"/>
      <c r="GZ111" s="72"/>
      <c r="HA111" s="72"/>
    </row>
    <row r="112" spans="2:209">
      <c r="B112" s="83"/>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72"/>
      <c r="GG112" s="72"/>
      <c r="GH112" s="72"/>
      <c r="GI112" s="72"/>
      <c r="GJ112" s="72"/>
      <c r="GK112" s="72"/>
      <c r="GL112" s="72"/>
      <c r="GM112" s="72"/>
      <c r="GN112" s="72"/>
      <c r="GO112" s="72"/>
      <c r="GP112" s="72"/>
      <c r="GQ112" s="72"/>
      <c r="GR112" s="72"/>
      <c r="GS112" s="72"/>
      <c r="GT112" s="72"/>
      <c r="GU112" s="72"/>
      <c r="GV112" s="72"/>
      <c r="GW112" s="72"/>
      <c r="GX112" s="72"/>
      <c r="GY112" s="72"/>
      <c r="GZ112" s="72"/>
      <c r="HA112" s="72"/>
    </row>
    <row r="113" spans="2:209">
      <c r="B113" s="83"/>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72"/>
      <c r="GG113" s="72"/>
      <c r="GH113" s="72"/>
      <c r="GI113" s="72"/>
      <c r="GJ113" s="72"/>
      <c r="GK113" s="72"/>
      <c r="GL113" s="72"/>
      <c r="GM113" s="72"/>
      <c r="GN113" s="72"/>
      <c r="GO113" s="72"/>
      <c r="GP113" s="72"/>
      <c r="GQ113" s="72"/>
      <c r="GR113" s="72"/>
      <c r="GS113" s="72"/>
      <c r="GT113" s="72"/>
      <c r="GU113" s="72"/>
      <c r="GV113" s="72"/>
      <c r="GW113" s="72"/>
      <c r="GX113" s="72"/>
      <c r="GY113" s="72"/>
      <c r="GZ113" s="72"/>
      <c r="HA113" s="72"/>
    </row>
    <row r="114" spans="2:209">
      <c r="B114" s="83"/>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2:209">
      <c r="B115" s="83"/>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2:209">
      <c r="B116" s="83"/>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2"/>
      <c r="FV116" s="72"/>
      <c r="FW116" s="72"/>
      <c r="FX116" s="72"/>
      <c r="FY116" s="72"/>
      <c r="FZ116" s="72"/>
      <c r="GA116" s="72"/>
      <c r="GB116" s="72"/>
      <c r="GC116" s="72"/>
      <c r="GD116" s="72"/>
      <c r="GE116" s="72"/>
      <c r="GF116" s="72"/>
      <c r="GG116" s="72"/>
      <c r="GH116" s="72"/>
      <c r="GI116" s="72"/>
      <c r="GJ116" s="72"/>
      <c r="GK116" s="72"/>
      <c r="GL116" s="72"/>
      <c r="GM116" s="72"/>
      <c r="GN116" s="72"/>
      <c r="GO116" s="72"/>
      <c r="GP116" s="72"/>
      <c r="GQ116" s="72"/>
      <c r="GR116" s="72"/>
      <c r="GS116" s="72"/>
      <c r="GT116" s="72"/>
      <c r="GU116" s="72"/>
      <c r="GV116" s="72"/>
      <c r="GW116" s="72"/>
      <c r="GX116" s="72"/>
      <c r="GY116" s="72"/>
      <c r="GZ116" s="72"/>
      <c r="HA116" s="72"/>
    </row>
    <row r="117" spans="2:209">
      <c r="B117" s="83"/>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c r="DF117" s="84"/>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c r="FR117" s="72"/>
      <c r="FS117" s="72"/>
      <c r="FT117" s="72"/>
      <c r="FU117" s="72"/>
      <c r="FV117" s="72"/>
      <c r="FW117" s="72"/>
      <c r="FX117" s="72"/>
      <c r="FY117" s="72"/>
      <c r="FZ117" s="72"/>
      <c r="GA117" s="72"/>
      <c r="GB117" s="72"/>
      <c r="GC117" s="72"/>
      <c r="GD117" s="72"/>
      <c r="GE117" s="72"/>
      <c r="GF117" s="72"/>
      <c r="GG117" s="72"/>
      <c r="GH117" s="72"/>
      <c r="GI117" s="72"/>
      <c r="GJ117" s="72"/>
      <c r="GK117" s="72"/>
      <c r="GL117" s="72"/>
      <c r="GM117" s="72"/>
      <c r="GN117" s="72"/>
      <c r="GO117" s="72"/>
      <c r="GP117" s="72"/>
      <c r="GQ117" s="72"/>
      <c r="GR117" s="72"/>
      <c r="GS117" s="72"/>
      <c r="GT117" s="72"/>
      <c r="GU117" s="72"/>
      <c r="GV117" s="72"/>
      <c r="GW117" s="72"/>
      <c r="GX117" s="72"/>
      <c r="GY117" s="72"/>
      <c r="GZ117" s="72"/>
      <c r="HA117" s="72"/>
    </row>
    <row r="118" spans="2:209">
      <c r="B118" s="83"/>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c r="GF118" s="72"/>
      <c r="GG118" s="72"/>
      <c r="GH118" s="72"/>
      <c r="GI118" s="72"/>
      <c r="GJ118" s="72"/>
      <c r="GK118" s="72"/>
      <c r="GL118" s="72"/>
      <c r="GM118" s="72"/>
      <c r="GN118" s="72"/>
      <c r="GO118" s="72"/>
      <c r="GP118" s="72"/>
      <c r="GQ118" s="72"/>
      <c r="GR118" s="72"/>
      <c r="GS118" s="72"/>
      <c r="GT118" s="72"/>
      <c r="GU118" s="72"/>
      <c r="GV118" s="72"/>
      <c r="GW118" s="72"/>
      <c r="GX118" s="72"/>
      <c r="GY118" s="72"/>
      <c r="GZ118" s="72"/>
      <c r="HA118" s="72"/>
    </row>
    <row r="119" spans="2:209">
      <c r="B119" s="83"/>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2"/>
      <c r="FU119" s="72"/>
      <c r="FV119" s="72"/>
      <c r="FW119" s="72"/>
      <c r="FX119" s="72"/>
      <c r="FY119" s="72"/>
      <c r="FZ119" s="72"/>
      <c r="GA119" s="72"/>
      <c r="GB119" s="72"/>
      <c r="GC119" s="72"/>
      <c r="GD119" s="72"/>
      <c r="GE119" s="72"/>
      <c r="GF119" s="72"/>
      <c r="GG119" s="72"/>
      <c r="GH119" s="72"/>
      <c r="GI119" s="72"/>
      <c r="GJ119" s="72"/>
      <c r="GK119" s="72"/>
      <c r="GL119" s="72"/>
      <c r="GM119" s="72"/>
      <c r="GN119" s="72"/>
      <c r="GO119" s="72"/>
      <c r="GP119" s="72"/>
      <c r="GQ119" s="72"/>
      <c r="GR119" s="72"/>
      <c r="GS119" s="72"/>
      <c r="GT119" s="72"/>
      <c r="GU119" s="72"/>
      <c r="GV119" s="72"/>
      <c r="GW119" s="72"/>
      <c r="GX119" s="72"/>
      <c r="GY119" s="72"/>
      <c r="GZ119" s="72"/>
      <c r="HA119" s="72"/>
    </row>
    <row r="120" spans="2:209">
      <c r="B120" s="83"/>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c r="EO120" s="72"/>
      <c r="EP120" s="72"/>
      <c r="EQ120" s="72"/>
      <c r="ER120" s="72"/>
      <c r="ES120" s="72"/>
      <c r="ET120" s="72"/>
      <c r="EU120" s="72"/>
      <c r="EV120" s="72"/>
      <c r="EW120" s="72"/>
      <c r="EX120" s="72"/>
      <c r="EY120" s="72"/>
      <c r="EZ120" s="72"/>
      <c r="FA120" s="72"/>
      <c r="FB120" s="72"/>
      <c r="FC120" s="72"/>
      <c r="FD120" s="72"/>
      <c r="FE120" s="72"/>
      <c r="FF120" s="72"/>
      <c r="FG120" s="72"/>
      <c r="FH120" s="72"/>
      <c r="FI120" s="72"/>
      <c r="FJ120" s="72"/>
      <c r="FK120" s="72"/>
      <c r="FL120" s="72"/>
      <c r="FM120" s="72"/>
      <c r="FN120" s="72"/>
      <c r="FO120" s="72"/>
      <c r="FP120" s="72"/>
      <c r="FQ120" s="72"/>
      <c r="FR120" s="72"/>
      <c r="FS120" s="72"/>
      <c r="FT120" s="72"/>
      <c r="FU120" s="72"/>
      <c r="FV120" s="72"/>
      <c r="FW120" s="72"/>
      <c r="FX120" s="72"/>
      <c r="FY120" s="72"/>
      <c r="FZ120" s="72"/>
      <c r="GA120" s="72"/>
      <c r="GB120" s="72"/>
      <c r="GC120" s="72"/>
      <c r="GD120" s="72"/>
      <c r="GE120" s="72"/>
      <c r="GF120" s="72"/>
      <c r="GG120" s="72"/>
      <c r="GH120" s="72"/>
      <c r="GI120" s="72"/>
      <c r="GJ120" s="72"/>
      <c r="GK120" s="72"/>
      <c r="GL120" s="72"/>
      <c r="GM120" s="72"/>
      <c r="GN120" s="72"/>
      <c r="GO120" s="72"/>
      <c r="GP120" s="72"/>
      <c r="GQ120" s="72"/>
      <c r="GR120" s="72"/>
      <c r="GS120" s="72"/>
      <c r="GT120" s="72"/>
      <c r="GU120" s="72"/>
      <c r="GV120" s="72"/>
      <c r="GW120" s="72"/>
      <c r="GX120" s="72"/>
      <c r="GY120" s="72"/>
      <c r="GZ120" s="72"/>
      <c r="HA120" s="72"/>
    </row>
    <row r="121" spans="2:209">
      <c r="B121" s="83"/>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c r="GF121" s="72"/>
      <c r="GG121" s="72"/>
      <c r="GH121" s="72"/>
      <c r="GI121" s="72"/>
      <c r="GJ121" s="72"/>
      <c r="GK121" s="72"/>
      <c r="GL121" s="72"/>
      <c r="GM121" s="72"/>
      <c r="GN121" s="72"/>
      <c r="GO121" s="72"/>
      <c r="GP121" s="72"/>
      <c r="GQ121" s="72"/>
      <c r="GR121" s="72"/>
      <c r="GS121" s="72"/>
      <c r="GT121" s="72"/>
      <c r="GU121" s="72"/>
      <c r="GV121" s="72"/>
      <c r="GW121" s="72"/>
      <c r="GX121" s="72"/>
      <c r="GY121" s="72"/>
      <c r="GZ121" s="72"/>
      <c r="HA121" s="72"/>
    </row>
    <row r="122" spans="2:209">
      <c r="B122" s="83"/>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c r="GE122" s="72"/>
      <c r="GF122" s="72"/>
      <c r="GG122" s="72"/>
      <c r="GH122" s="72"/>
      <c r="GI122" s="72"/>
      <c r="GJ122" s="72"/>
      <c r="GK122" s="72"/>
      <c r="GL122" s="72"/>
      <c r="GM122" s="72"/>
      <c r="GN122" s="72"/>
      <c r="GO122" s="72"/>
      <c r="GP122" s="72"/>
      <c r="GQ122" s="72"/>
      <c r="GR122" s="72"/>
      <c r="GS122" s="72"/>
      <c r="GT122" s="72"/>
      <c r="GU122" s="72"/>
      <c r="GV122" s="72"/>
      <c r="GW122" s="72"/>
      <c r="GX122" s="72"/>
      <c r="GY122" s="72"/>
      <c r="GZ122" s="72"/>
      <c r="HA122" s="72"/>
    </row>
    <row r="123" spans="2:209">
      <c r="B123" s="83"/>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2"/>
      <c r="FU123" s="72"/>
      <c r="FV123" s="72"/>
      <c r="FW123" s="72"/>
      <c r="FX123" s="72"/>
      <c r="FY123" s="72"/>
      <c r="FZ123" s="72"/>
      <c r="GA123" s="72"/>
      <c r="GB123" s="72"/>
      <c r="GC123" s="72"/>
      <c r="GD123" s="72"/>
      <c r="GE123" s="72"/>
      <c r="GF123" s="72"/>
      <c r="GG123" s="72"/>
      <c r="GH123" s="72"/>
      <c r="GI123" s="72"/>
      <c r="GJ123" s="72"/>
      <c r="GK123" s="72"/>
      <c r="GL123" s="72"/>
      <c r="GM123" s="72"/>
      <c r="GN123" s="72"/>
      <c r="GO123" s="72"/>
      <c r="GP123" s="72"/>
      <c r="GQ123" s="72"/>
      <c r="GR123" s="72"/>
      <c r="GS123" s="72"/>
      <c r="GT123" s="72"/>
      <c r="GU123" s="72"/>
      <c r="GV123" s="72"/>
      <c r="GW123" s="72"/>
      <c r="GX123" s="72"/>
      <c r="GY123" s="72"/>
      <c r="GZ123" s="72"/>
      <c r="HA123" s="72"/>
    </row>
    <row r="124" spans="2:209">
      <c r="B124" s="83"/>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c r="GE124" s="72"/>
      <c r="GF124" s="72"/>
      <c r="GG124" s="72"/>
      <c r="GH124" s="72"/>
      <c r="GI124" s="72"/>
      <c r="GJ124" s="72"/>
      <c r="GK124" s="72"/>
      <c r="GL124" s="72"/>
      <c r="GM124" s="72"/>
      <c r="GN124" s="72"/>
      <c r="GO124" s="72"/>
      <c r="GP124" s="72"/>
      <c r="GQ124" s="72"/>
      <c r="GR124" s="72"/>
      <c r="GS124" s="72"/>
      <c r="GT124" s="72"/>
      <c r="GU124" s="72"/>
      <c r="GV124" s="72"/>
      <c r="GW124" s="72"/>
      <c r="GX124" s="72"/>
      <c r="GY124" s="72"/>
      <c r="GZ124" s="72"/>
      <c r="HA124" s="72"/>
    </row>
    <row r="125" spans="2:209">
      <c r="B125" s="83"/>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72"/>
      <c r="DH125" s="72"/>
      <c r="DI125" s="72"/>
      <c r="DJ125" s="72"/>
      <c r="DK125" s="72"/>
      <c r="DL125" s="72"/>
      <c r="DM125" s="72"/>
      <c r="DN125" s="72"/>
      <c r="DO125" s="72"/>
      <c r="DP125" s="72"/>
      <c r="DQ125" s="72"/>
      <c r="DR125" s="72"/>
      <c r="DS125" s="72"/>
      <c r="DT125" s="72"/>
      <c r="DU125" s="72"/>
      <c r="DV125" s="72"/>
      <c r="DW125" s="72"/>
      <c r="DX125" s="72"/>
      <c r="DY125" s="72"/>
      <c r="DZ125" s="72"/>
      <c r="EA125" s="72"/>
      <c r="EB125" s="72"/>
      <c r="EC125" s="72"/>
      <c r="ED125" s="72"/>
      <c r="EE125" s="72"/>
      <c r="EF125" s="72"/>
      <c r="EG125" s="72"/>
      <c r="EH125" s="72"/>
      <c r="EI125" s="72"/>
      <c r="EJ125" s="72"/>
      <c r="EK125" s="72"/>
      <c r="EL125" s="72"/>
      <c r="EM125" s="72"/>
      <c r="EN125" s="72"/>
      <c r="EO125" s="72"/>
      <c r="EP125" s="72"/>
      <c r="EQ125" s="72"/>
      <c r="ER125" s="72"/>
      <c r="ES125" s="72"/>
      <c r="ET125" s="72"/>
      <c r="EU125" s="72"/>
      <c r="EV125" s="72"/>
      <c r="EW125" s="72"/>
      <c r="EX125" s="72"/>
      <c r="EY125" s="72"/>
      <c r="EZ125" s="72"/>
      <c r="FA125" s="72"/>
      <c r="FB125" s="72"/>
      <c r="FC125" s="72"/>
      <c r="FD125" s="72"/>
      <c r="FE125" s="72"/>
      <c r="FF125" s="72"/>
      <c r="FG125" s="72"/>
      <c r="FH125" s="72"/>
      <c r="FI125" s="72"/>
      <c r="FJ125" s="72"/>
      <c r="FK125" s="72"/>
      <c r="FL125" s="72"/>
      <c r="FM125" s="72"/>
      <c r="FN125" s="72"/>
      <c r="FO125" s="72"/>
      <c r="FP125" s="72"/>
      <c r="FQ125" s="72"/>
      <c r="FR125" s="72"/>
      <c r="FS125" s="72"/>
      <c r="FT125" s="72"/>
      <c r="FU125" s="72"/>
      <c r="FV125" s="72"/>
      <c r="FW125" s="72"/>
      <c r="FX125" s="72"/>
      <c r="FY125" s="72"/>
      <c r="FZ125" s="72"/>
      <c r="GA125" s="72"/>
      <c r="GB125" s="72"/>
      <c r="GC125" s="72"/>
      <c r="GD125" s="72"/>
      <c r="GE125" s="72"/>
      <c r="GF125" s="72"/>
      <c r="GG125" s="72"/>
      <c r="GH125" s="72"/>
      <c r="GI125" s="72"/>
      <c r="GJ125" s="72"/>
      <c r="GK125" s="72"/>
      <c r="GL125" s="72"/>
      <c r="GM125" s="72"/>
      <c r="GN125" s="72"/>
      <c r="GO125" s="72"/>
      <c r="GP125" s="72"/>
      <c r="GQ125" s="72"/>
      <c r="GR125" s="72"/>
      <c r="GS125" s="72"/>
      <c r="GT125" s="72"/>
      <c r="GU125" s="72"/>
      <c r="GV125" s="72"/>
      <c r="GW125" s="72"/>
      <c r="GX125" s="72"/>
      <c r="GY125" s="72"/>
      <c r="GZ125" s="72"/>
      <c r="HA125" s="72"/>
    </row>
    <row r="126" spans="2:209">
      <c r="B126" s="83"/>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2:209">
      <c r="B127" s="83"/>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c r="DB127" s="84"/>
      <c r="DC127" s="84"/>
      <c r="DD127" s="84"/>
      <c r="DE127" s="84"/>
      <c r="DF127" s="84"/>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2:209">
      <c r="B128" s="83"/>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c r="GF128" s="72"/>
      <c r="GG128" s="72"/>
      <c r="GH128" s="72"/>
      <c r="GI128" s="72"/>
      <c r="GJ128" s="72"/>
      <c r="GK128" s="72"/>
      <c r="GL128" s="72"/>
      <c r="GM128" s="72"/>
      <c r="GN128" s="72"/>
      <c r="GO128" s="72"/>
      <c r="GP128" s="72"/>
      <c r="GQ128" s="72"/>
      <c r="GR128" s="72"/>
      <c r="GS128" s="72"/>
      <c r="GT128" s="72"/>
      <c r="GU128" s="72"/>
      <c r="GV128" s="72"/>
      <c r="GW128" s="72"/>
      <c r="GX128" s="72"/>
      <c r="GY128" s="72"/>
      <c r="GZ128" s="72"/>
      <c r="HA128" s="72"/>
    </row>
    <row r="129" spans="2:209">
      <c r="B129" s="83"/>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72"/>
      <c r="DH129" s="72"/>
      <c r="DI129" s="72"/>
      <c r="DJ129" s="72"/>
      <c r="DK129" s="72"/>
      <c r="DL129" s="72"/>
      <c r="DM129" s="72"/>
      <c r="DN129" s="72"/>
      <c r="DO129" s="72"/>
      <c r="DP129" s="72"/>
      <c r="DQ129" s="72"/>
      <c r="DR129" s="72"/>
      <c r="DS129" s="72"/>
      <c r="DT129" s="72"/>
      <c r="DU129" s="72"/>
      <c r="DV129" s="72"/>
      <c r="DW129" s="72"/>
      <c r="DX129" s="72"/>
      <c r="DY129" s="72"/>
      <c r="DZ129" s="72"/>
      <c r="EA129" s="72"/>
      <c r="EB129" s="72"/>
      <c r="EC129" s="72"/>
      <c r="ED129" s="72"/>
      <c r="EE129" s="72"/>
      <c r="EF129" s="72"/>
      <c r="EG129" s="72"/>
      <c r="EH129" s="72"/>
      <c r="EI129" s="72"/>
      <c r="EJ129" s="72"/>
      <c r="EK129" s="72"/>
      <c r="EL129" s="72"/>
      <c r="EM129" s="72"/>
      <c r="EN129" s="72"/>
      <c r="EO129" s="72"/>
      <c r="EP129" s="72"/>
      <c r="EQ129" s="72"/>
      <c r="ER129" s="72"/>
      <c r="ES129" s="72"/>
      <c r="ET129" s="72"/>
      <c r="EU129" s="72"/>
      <c r="EV129" s="72"/>
      <c r="EW129" s="72"/>
      <c r="EX129" s="72"/>
      <c r="EY129" s="72"/>
      <c r="EZ129" s="72"/>
      <c r="FA129" s="72"/>
      <c r="FB129" s="72"/>
      <c r="FC129" s="72"/>
      <c r="FD129" s="72"/>
      <c r="FE129" s="72"/>
      <c r="FF129" s="72"/>
      <c r="FG129" s="72"/>
      <c r="FH129" s="72"/>
      <c r="FI129" s="72"/>
      <c r="FJ129" s="72"/>
      <c r="FK129" s="72"/>
      <c r="FL129" s="72"/>
      <c r="FM129" s="72"/>
      <c r="FN129" s="72"/>
      <c r="FO129" s="72"/>
      <c r="FP129" s="72"/>
      <c r="FQ129" s="72"/>
      <c r="FR129" s="72"/>
      <c r="FS129" s="72"/>
      <c r="FT129" s="72"/>
      <c r="FU129" s="72"/>
      <c r="FV129" s="72"/>
      <c r="FW129" s="72"/>
      <c r="FX129" s="72"/>
      <c r="FY129" s="72"/>
      <c r="FZ129" s="72"/>
      <c r="GA129" s="72"/>
      <c r="GB129" s="72"/>
      <c r="GC129" s="72"/>
      <c r="GD129" s="72"/>
      <c r="GE129" s="72"/>
      <c r="GF129" s="72"/>
      <c r="GG129" s="72"/>
      <c r="GH129" s="72"/>
      <c r="GI129" s="72"/>
      <c r="GJ129" s="72"/>
      <c r="GK129" s="72"/>
      <c r="GL129" s="72"/>
      <c r="GM129" s="72"/>
      <c r="GN129" s="72"/>
      <c r="GO129" s="72"/>
      <c r="GP129" s="72"/>
      <c r="GQ129" s="72"/>
      <c r="GR129" s="72"/>
      <c r="GS129" s="72"/>
      <c r="GT129" s="72"/>
      <c r="GU129" s="72"/>
      <c r="GV129" s="72"/>
      <c r="GW129" s="72"/>
      <c r="GX129" s="72"/>
      <c r="GY129" s="72"/>
      <c r="GZ129" s="72"/>
      <c r="HA129" s="72"/>
    </row>
    <row r="130" spans="2:209">
      <c r="B130" s="83"/>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72"/>
      <c r="DH130" s="72"/>
      <c r="DI130" s="72"/>
      <c r="DJ130" s="72"/>
      <c r="DK130" s="72"/>
      <c r="DL130" s="72"/>
      <c r="DM130" s="72"/>
      <c r="DN130" s="72"/>
      <c r="DO130" s="72"/>
      <c r="DP130" s="72"/>
      <c r="DQ130" s="72"/>
      <c r="DR130" s="72"/>
      <c r="DS130" s="72"/>
      <c r="DT130" s="72"/>
      <c r="DU130" s="72"/>
      <c r="DV130" s="72"/>
      <c r="DW130" s="72"/>
      <c r="DX130" s="72"/>
      <c r="DY130" s="72"/>
      <c r="DZ130" s="72"/>
      <c r="EA130" s="72"/>
      <c r="EB130" s="72"/>
      <c r="EC130" s="72"/>
      <c r="ED130" s="72"/>
      <c r="EE130" s="72"/>
      <c r="EF130" s="72"/>
      <c r="EG130" s="72"/>
      <c r="EH130" s="72"/>
      <c r="EI130" s="72"/>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c r="FR130" s="72"/>
      <c r="FS130" s="72"/>
      <c r="FT130" s="72"/>
      <c r="FU130" s="72"/>
      <c r="FV130" s="72"/>
      <c r="FW130" s="72"/>
      <c r="FX130" s="72"/>
      <c r="FY130" s="72"/>
      <c r="FZ130" s="72"/>
      <c r="GA130" s="72"/>
      <c r="GB130" s="72"/>
      <c r="GC130" s="72"/>
      <c r="GD130" s="72"/>
      <c r="GE130" s="72"/>
      <c r="GF130" s="72"/>
      <c r="GG130" s="72"/>
      <c r="GH130" s="72"/>
      <c r="GI130" s="72"/>
      <c r="GJ130" s="72"/>
      <c r="GK130" s="72"/>
      <c r="GL130" s="72"/>
      <c r="GM130" s="72"/>
      <c r="GN130" s="72"/>
      <c r="GO130" s="72"/>
      <c r="GP130" s="72"/>
      <c r="GQ130" s="72"/>
      <c r="GR130" s="72"/>
      <c r="GS130" s="72"/>
      <c r="GT130" s="72"/>
      <c r="GU130" s="72"/>
      <c r="GV130" s="72"/>
      <c r="GW130" s="72"/>
      <c r="GX130" s="72"/>
      <c r="GY130" s="72"/>
      <c r="GZ130" s="72"/>
      <c r="HA130" s="72"/>
    </row>
    <row r="131" spans="2:209">
      <c r="B131" s="83"/>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72"/>
      <c r="DH131" s="72"/>
      <c r="DI131" s="72"/>
      <c r="DJ131" s="72"/>
      <c r="DK131" s="72"/>
      <c r="DL131" s="72"/>
      <c r="DM131" s="72"/>
      <c r="DN131" s="72"/>
      <c r="DO131" s="72"/>
      <c r="DP131" s="72"/>
      <c r="DQ131" s="72"/>
      <c r="DR131" s="72"/>
      <c r="DS131" s="72"/>
      <c r="DT131" s="72"/>
      <c r="DU131" s="72"/>
      <c r="DV131" s="72"/>
      <c r="DW131" s="72"/>
      <c r="DX131" s="72"/>
      <c r="DY131" s="72"/>
      <c r="DZ131" s="72"/>
      <c r="EA131" s="72"/>
      <c r="EB131" s="72"/>
      <c r="EC131" s="72"/>
      <c r="ED131" s="72"/>
      <c r="EE131" s="72"/>
      <c r="EF131" s="72"/>
      <c r="EG131" s="72"/>
      <c r="EH131" s="72"/>
      <c r="EI131" s="72"/>
      <c r="EJ131" s="72"/>
      <c r="EK131" s="72"/>
      <c r="EL131" s="72"/>
      <c r="EM131" s="72"/>
      <c r="EN131" s="72"/>
      <c r="EO131" s="72"/>
      <c r="EP131" s="72"/>
      <c r="EQ131" s="72"/>
      <c r="ER131" s="72"/>
      <c r="ES131" s="72"/>
      <c r="ET131" s="72"/>
      <c r="EU131" s="72"/>
      <c r="EV131" s="72"/>
      <c r="EW131" s="72"/>
      <c r="EX131" s="72"/>
      <c r="EY131" s="72"/>
      <c r="EZ131" s="72"/>
      <c r="FA131" s="72"/>
      <c r="FB131" s="72"/>
      <c r="FC131" s="72"/>
      <c r="FD131" s="72"/>
      <c r="FE131" s="72"/>
      <c r="FF131" s="72"/>
      <c r="FG131" s="72"/>
      <c r="FH131" s="72"/>
      <c r="FI131" s="72"/>
      <c r="FJ131" s="72"/>
      <c r="FK131" s="72"/>
      <c r="FL131" s="72"/>
      <c r="FM131" s="72"/>
      <c r="FN131" s="72"/>
      <c r="FO131" s="72"/>
      <c r="FP131" s="72"/>
      <c r="FQ131" s="72"/>
      <c r="FR131" s="72"/>
      <c r="FS131" s="72"/>
      <c r="FT131" s="72"/>
      <c r="FU131" s="72"/>
      <c r="FV131" s="72"/>
      <c r="FW131" s="72"/>
      <c r="FX131" s="72"/>
      <c r="FY131" s="72"/>
      <c r="FZ131" s="72"/>
      <c r="GA131" s="72"/>
      <c r="GB131" s="72"/>
      <c r="GC131" s="72"/>
      <c r="GD131" s="72"/>
      <c r="GE131" s="72"/>
      <c r="GF131" s="72"/>
      <c r="GG131" s="72"/>
      <c r="GH131" s="72"/>
      <c r="GI131" s="72"/>
      <c r="GJ131" s="72"/>
      <c r="GK131" s="72"/>
      <c r="GL131" s="72"/>
      <c r="GM131" s="72"/>
      <c r="GN131" s="72"/>
      <c r="GO131" s="72"/>
      <c r="GP131" s="72"/>
      <c r="GQ131" s="72"/>
      <c r="GR131" s="72"/>
      <c r="GS131" s="72"/>
      <c r="GT131" s="72"/>
      <c r="GU131" s="72"/>
      <c r="GV131" s="72"/>
      <c r="GW131" s="72"/>
      <c r="GX131" s="72"/>
      <c r="GY131" s="72"/>
      <c r="GZ131" s="72"/>
      <c r="HA131" s="72"/>
    </row>
    <row r="132" spans="2:209">
      <c r="B132" s="83"/>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72"/>
      <c r="DH132" s="72"/>
      <c r="DI132" s="72"/>
      <c r="DJ132" s="72"/>
      <c r="DK132" s="72"/>
      <c r="DL132" s="72"/>
      <c r="DM132" s="72"/>
      <c r="DN132" s="72"/>
      <c r="DO132" s="72"/>
      <c r="DP132" s="72"/>
      <c r="DQ132" s="72"/>
      <c r="DR132" s="72"/>
      <c r="DS132" s="72"/>
      <c r="DT132" s="72"/>
      <c r="DU132" s="72"/>
      <c r="DV132" s="72"/>
      <c r="DW132" s="72"/>
      <c r="DX132" s="72"/>
      <c r="DY132" s="72"/>
      <c r="DZ132" s="72"/>
      <c r="EA132" s="72"/>
      <c r="EB132" s="72"/>
      <c r="EC132" s="72"/>
      <c r="ED132" s="72"/>
      <c r="EE132" s="72"/>
      <c r="EF132" s="72"/>
      <c r="EG132" s="72"/>
      <c r="EH132" s="72"/>
      <c r="EI132" s="72"/>
      <c r="EJ132" s="72"/>
      <c r="EK132" s="72"/>
      <c r="EL132" s="72"/>
      <c r="EM132" s="72"/>
      <c r="EN132" s="72"/>
      <c r="EO132" s="72"/>
      <c r="EP132" s="72"/>
      <c r="EQ132" s="72"/>
      <c r="ER132" s="72"/>
      <c r="ES132" s="72"/>
      <c r="ET132" s="72"/>
      <c r="EU132" s="72"/>
      <c r="EV132" s="72"/>
      <c r="EW132" s="72"/>
      <c r="EX132" s="72"/>
      <c r="EY132" s="72"/>
      <c r="EZ132" s="72"/>
      <c r="FA132" s="72"/>
      <c r="FB132" s="72"/>
      <c r="FC132" s="72"/>
      <c r="FD132" s="72"/>
      <c r="FE132" s="72"/>
      <c r="FF132" s="72"/>
      <c r="FG132" s="72"/>
      <c r="FH132" s="72"/>
      <c r="FI132" s="72"/>
      <c r="FJ132" s="72"/>
      <c r="FK132" s="72"/>
      <c r="FL132" s="72"/>
      <c r="FM132" s="72"/>
      <c r="FN132" s="72"/>
      <c r="FO132" s="72"/>
      <c r="FP132" s="72"/>
      <c r="FQ132" s="72"/>
      <c r="FR132" s="72"/>
      <c r="FS132" s="72"/>
      <c r="FT132" s="72"/>
      <c r="FU132" s="72"/>
      <c r="FV132" s="72"/>
      <c r="FW132" s="72"/>
      <c r="FX132" s="72"/>
      <c r="FY132" s="72"/>
      <c r="FZ132" s="72"/>
      <c r="GA132" s="72"/>
      <c r="GB132" s="72"/>
      <c r="GC132" s="72"/>
      <c r="GD132" s="72"/>
      <c r="GE132" s="72"/>
      <c r="GF132" s="72"/>
      <c r="GG132" s="72"/>
      <c r="GH132" s="72"/>
      <c r="GI132" s="72"/>
      <c r="GJ132" s="72"/>
      <c r="GK132" s="72"/>
      <c r="GL132" s="72"/>
      <c r="GM132" s="72"/>
      <c r="GN132" s="72"/>
      <c r="GO132" s="72"/>
      <c r="GP132" s="72"/>
      <c r="GQ132" s="72"/>
      <c r="GR132" s="72"/>
      <c r="GS132" s="72"/>
      <c r="GT132" s="72"/>
      <c r="GU132" s="72"/>
      <c r="GV132" s="72"/>
      <c r="GW132" s="72"/>
      <c r="GX132" s="72"/>
      <c r="GY132" s="72"/>
      <c r="GZ132" s="72"/>
      <c r="HA132" s="72"/>
    </row>
    <row r="133" spans="2:209">
      <c r="B133" s="83"/>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72"/>
      <c r="DH133" s="72"/>
      <c r="DI133" s="72"/>
      <c r="DJ133" s="72"/>
      <c r="DK133" s="72"/>
      <c r="DL133" s="72"/>
      <c r="DM133" s="72"/>
      <c r="DN133" s="72"/>
      <c r="DO133" s="72"/>
      <c r="DP133" s="72"/>
      <c r="DQ133" s="72"/>
      <c r="DR133" s="72"/>
      <c r="DS133" s="72"/>
      <c r="DT133" s="72"/>
      <c r="DU133" s="72"/>
      <c r="DV133" s="72"/>
      <c r="DW133" s="72"/>
      <c r="DX133" s="72"/>
      <c r="DY133" s="72"/>
      <c r="DZ133" s="72"/>
      <c r="EA133" s="72"/>
      <c r="EB133" s="72"/>
      <c r="EC133" s="72"/>
      <c r="ED133" s="72"/>
      <c r="EE133" s="72"/>
      <c r="EF133" s="72"/>
      <c r="EG133" s="72"/>
      <c r="EH133" s="72"/>
      <c r="EI133" s="72"/>
      <c r="EJ133" s="72"/>
      <c r="EK133" s="72"/>
      <c r="EL133" s="72"/>
      <c r="EM133" s="72"/>
      <c r="EN133" s="72"/>
      <c r="EO133" s="72"/>
      <c r="EP133" s="72"/>
      <c r="EQ133" s="72"/>
      <c r="ER133" s="72"/>
      <c r="ES133" s="72"/>
      <c r="ET133" s="72"/>
      <c r="EU133" s="72"/>
      <c r="EV133" s="72"/>
      <c r="EW133" s="72"/>
      <c r="EX133" s="72"/>
      <c r="EY133" s="72"/>
      <c r="EZ133" s="72"/>
      <c r="FA133" s="72"/>
      <c r="FB133" s="72"/>
      <c r="FC133" s="72"/>
      <c r="FD133" s="72"/>
      <c r="FE133" s="72"/>
      <c r="FF133" s="72"/>
      <c r="FG133" s="72"/>
      <c r="FH133" s="72"/>
      <c r="FI133" s="72"/>
      <c r="FJ133" s="72"/>
      <c r="FK133" s="72"/>
      <c r="FL133" s="72"/>
      <c r="FM133" s="72"/>
      <c r="FN133" s="72"/>
      <c r="FO133" s="72"/>
      <c r="FP133" s="72"/>
      <c r="FQ133" s="72"/>
      <c r="FR133" s="72"/>
      <c r="FS133" s="72"/>
      <c r="FT133" s="72"/>
      <c r="FU133" s="72"/>
      <c r="FV133" s="72"/>
      <c r="FW133" s="72"/>
      <c r="FX133" s="72"/>
      <c r="FY133" s="72"/>
      <c r="FZ133" s="72"/>
      <c r="GA133" s="72"/>
      <c r="GB133" s="72"/>
      <c r="GC133" s="72"/>
      <c r="GD133" s="72"/>
      <c r="GE133" s="72"/>
      <c r="GF133" s="72"/>
      <c r="GG133" s="72"/>
      <c r="GH133" s="72"/>
      <c r="GI133" s="72"/>
      <c r="GJ133" s="72"/>
      <c r="GK133" s="72"/>
      <c r="GL133" s="72"/>
      <c r="GM133" s="72"/>
      <c r="GN133" s="72"/>
      <c r="GO133" s="72"/>
      <c r="GP133" s="72"/>
      <c r="GQ133" s="72"/>
      <c r="GR133" s="72"/>
      <c r="GS133" s="72"/>
      <c r="GT133" s="72"/>
      <c r="GU133" s="72"/>
      <c r="GV133" s="72"/>
      <c r="GW133" s="72"/>
      <c r="GX133" s="72"/>
      <c r="GY133" s="72"/>
      <c r="GZ133" s="72"/>
      <c r="HA133" s="72"/>
    </row>
    <row r="134" spans="2:209">
      <c r="B134" s="83"/>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72"/>
      <c r="DH134" s="72"/>
      <c r="DI134" s="72"/>
      <c r="DJ134" s="72"/>
      <c r="DK134" s="72"/>
      <c r="DL134" s="72"/>
      <c r="DM134" s="72"/>
      <c r="DN134" s="72"/>
      <c r="DO134" s="72"/>
      <c r="DP134" s="72"/>
      <c r="DQ134" s="72"/>
      <c r="DR134" s="72"/>
      <c r="DS134" s="72"/>
      <c r="DT134" s="72"/>
      <c r="DU134" s="72"/>
      <c r="DV134" s="72"/>
      <c r="DW134" s="72"/>
      <c r="DX134" s="72"/>
      <c r="DY134" s="72"/>
      <c r="DZ134" s="72"/>
      <c r="EA134" s="72"/>
      <c r="EB134" s="72"/>
      <c r="EC134" s="72"/>
      <c r="ED134" s="72"/>
      <c r="EE134" s="72"/>
      <c r="EF134" s="72"/>
      <c r="EG134" s="72"/>
      <c r="EH134" s="72"/>
      <c r="EI134" s="72"/>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c r="FR134" s="72"/>
      <c r="FS134" s="72"/>
      <c r="FT134" s="72"/>
      <c r="FU134" s="72"/>
      <c r="FV134" s="72"/>
      <c r="FW134" s="72"/>
      <c r="FX134" s="72"/>
      <c r="FY134" s="72"/>
      <c r="FZ134" s="72"/>
      <c r="GA134" s="72"/>
      <c r="GB134" s="72"/>
      <c r="GC134" s="72"/>
      <c r="GD134" s="72"/>
      <c r="GE134" s="72"/>
      <c r="GF134" s="72"/>
      <c r="GG134" s="72"/>
      <c r="GH134" s="72"/>
      <c r="GI134" s="72"/>
      <c r="GJ134" s="72"/>
      <c r="GK134" s="72"/>
      <c r="GL134" s="72"/>
      <c r="GM134" s="72"/>
      <c r="GN134" s="72"/>
      <c r="GO134" s="72"/>
      <c r="GP134" s="72"/>
      <c r="GQ134" s="72"/>
      <c r="GR134" s="72"/>
      <c r="GS134" s="72"/>
      <c r="GT134" s="72"/>
      <c r="GU134" s="72"/>
      <c r="GV134" s="72"/>
      <c r="GW134" s="72"/>
      <c r="GX134" s="72"/>
      <c r="GY134" s="72"/>
      <c r="GZ134" s="72"/>
      <c r="HA134" s="72"/>
    </row>
    <row r="135" spans="2:209">
      <c r="B135" s="83"/>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c r="DF135" s="84"/>
      <c r="DG135" s="72"/>
      <c r="DH135" s="72"/>
      <c r="DI135" s="72"/>
      <c r="DJ135" s="72"/>
      <c r="DK135" s="72"/>
      <c r="DL135" s="72"/>
      <c r="DM135" s="72"/>
      <c r="DN135" s="72"/>
      <c r="DO135" s="72"/>
      <c r="DP135" s="72"/>
      <c r="DQ135" s="72"/>
      <c r="DR135" s="72"/>
      <c r="DS135" s="72"/>
      <c r="DT135" s="72"/>
      <c r="DU135" s="72"/>
      <c r="DV135" s="72"/>
      <c r="DW135" s="72"/>
      <c r="DX135" s="72"/>
      <c r="DY135" s="72"/>
      <c r="DZ135" s="72"/>
      <c r="EA135" s="72"/>
      <c r="EB135" s="72"/>
      <c r="EC135" s="72"/>
      <c r="ED135" s="72"/>
      <c r="EE135" s="72"/>
      <c r="EF135" s="72"/>
      <c r="EG135" s="72"/>
      <c r="EH135" s="72"/>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c r="FR135" s="72"/>
      <c r="FS135" s="72"/>
      <c r="FT135" s="72"/>
      <c r="FU135" s="72"/>
      <c r="FV135" s="72"/>
      <c r="FW135" s="72"/>
      <c r="FX135" s="72"/>
      <c r="FY135" s="72"/>
      <c r="FZ135" s="72"/>
      <c r="GA135" s="72"/>
      <c r="GB135" s="72"/>
      <c r="GC135" s="72"/>
      <c r="GD135" s="72"/>
      <c r="GE135" s="72"/>
      <c r="GF135" s="72"/>
      <c r="GG135" s="72"/>
      <c r="GH135" s="72"/>
      <c r="GI135" s="72"/>
      <c r="GJ135" s="72"/>
      <c r="GK135" s="72"/>
      <c r="GL135" s="72"/>
      <c r="GM135" s="72"/>
      <c r="GN135" s="72"/>
      <c r="GO135" s="72"/>
      <c r="GP135" s="72"/>
      <c r="GQ135" s="72"/>
      <c r="GR135" s="72"/>
      <c r="GS135" s="72"/>
      <c r="GT135" s="72"/>
      <c r="GU135" s="72"/>
      <c r="GV135" s="72"/>
      <c r="GW135" s="72"/>
      <c r="GX135" s="72"/>
      <c r="GY135" s="72"/>
      <c r="GZ135" s="72"/>
      <c r="HA135" s="72"/>
    </row>
    <row r="136" spans="2:209">
      <c r="B136" s="83"/>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4"/>
      <c r="DB136" s="84"/>
      <c r="DC136" s="84"/>
      <c r="DD136" s="84"/>
      <c r="DE136" s="84"/>
      <c r="DF136" s="84"/>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c r="FF136" s="72"/>
      <c r="FG136" s="72"/>
      <c r="FH136" s="72"/>
      <c r="FI136" s="72"/>
      <c r="FJ136" s="72"/>
      <c r="FK136" s="72"/>
      <c r="FL136" s="72"/>
      <c r="FM136" s="72"/>
      <c r="FN136" s="72"/>
      <c r="FO136" s="72"/>
      <c r="FP136" s="72"/>
      <c r="FQ136" s="72"/>
      <c r="FR136" s="72"/>
      <c r="FS136" s="72"/>
      <c r="FT136" s="72"/>
      <c r="FU136" s="72"/>
      <c r="FV136" s="72"/>
      <c r="FW136" s="72"/>
      <c r="FX136" s="72"/>
      <c r="FY136" s="72"/>
      <c r="FZ136" s="72"/>
      <c r="GA136" s="72"/>
      <c r="GB136" s="72"/>
      <c r="GC136" s="72"/>
      <c r="GD136" s="72"/>
      <c r="GE136" s="72"/>
      <c r="GF136" s="72"/>
      <c r="GG136" s="72"/>
      <c r="GH136" s="72"/>
      <c r="GI136" s="72"/>
      <c r="GJ136" s="72"/>
      <c r="GK136" s="72"/>
      <c r="GL136" s="72"/>
      <c r="GM136" s="72"/>
      <c r="GN136" s="72"/>
      <c r="GO136" s="72"/>
      <c r="GP136" s="72"/>
      <c r="GQ136" s="72"/>
      <c r="GR136" s="72"/>
      <c r="GS136" s="72"/>
      <c r="GT136" s="72"/>
      <c r="GU136" s="72"/>
      <c r="GV136" s="72"/>
      <c r="GW136" s="72"/>
      <c r="GX136" s="72"/>
      <c r="GY136" s="72"/>
      <c r="GZ136" s="72"/>
      <c r="HA136" s="72"/>
    </row>
    <row r="137" spans="2:209">
      <c r="B137" s="83"/>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4"/>
      <c r="DB137" s="84"/>
      <c r="DC137" s="84"/>
      <c r="DD137" s="84"/>
      <c r="DE137" s="84"/>
      <c r="DF137" s="84"/>
      <c r="DG137" s="72"/>
      <c r="DH137" s="72"/>
      <c r="DI137" s="72"/>
      <c r="DJ137" s="72"/>
      <c r="DK137" s="72"/>
      <c r="DL137" s="72"/>
      <c r="DM137" s="72"/>
      <c r="DN137" s="72"/>
      <c r="DO137" s="72"/>
      <c r="DP137" s="72"/>
      <c r="DQ137" s="72"/>
      <c r="DR137" s="72"/>
      <c r="DS137" s="72"/>
      <c r="DT137" s="72"/>
      <c r="DU137" s="72"/>
      <c r="DV137" s="72"/>
      <c r="DW137" s="72"/>
      <c r="DX137" s="72"/>
      <c r="DY137" s="72"/>
      <c r="DZ137" s="72"/>
      <c r="EA137" s="72"/>
      <c r="EB137" s="72"/>
      <c r="EC137" s="72"/>
      <c r="ED137" s="72"/>
      <c r="EE137" s="72"/>
      <c r="EF137" s="72"/>
      <c r="EG137" s="72"/>
      <c r="EH137" s="72"/>
      <c r="EI137" s="72"/>
      <c r="EJ137" s="72"/>
      <c r="EK137" s="72"/>
      <c r="EL137" s="72"/>
      <c r="EM137" s="72"/>
      <c r="EN137" s="72"/>
      <c r="EO137" s="72"/>
      <c r="EP137" s="72"/>
      <c r="EQ137" s="72"/>
      <c r="ER137" s="72"/>
      <c r="ES137" s="72"/>
      <c r="ET137" s="72"/>
      <c r="EU137" s="72"/>
      <c r="EV137" s="72"/>
      <c r="EW137" s="72"/>
      <c r="EX137" s="72"/>
      <c r="EY137" s="72"/>
      <c r="EZ137" s="72"/>
      <c r="FA137" s="72"/>
      <c r="FB137" s="72"/>
      <c r="FC137" s="72"/>
      <c r="FD137" s="72"/>
      <c r="FE137" s="72"/>
      <c r="FF137" s="72"/>
      <c r="FG137" s="72"/>
      <c r="FH137" s="72"/>
      <c r="FI137" s="72"/>
      <c r="FJ137" s="72"/>
      <c r="FK137" s="72"/>
      <c r="FL137" s="72"/>
      <c r="FM137" s="72"/>
      <c r="FN137" s="72"/>
      <c r="FO137" s="72"/>
      <c r="FP137" s="72"/>
      <c r="FQ137" s="72"/>
      <c r="FR137" s="72"/>
      <c r="FS137" s="72"/>
      <c r="FT137" s="72"/>
      <c r="FU137" s="72"/>
      <c r="FV137" s="72"/>
      <c r="FW137" s="72"/>
      <c r="FX137" s="72"/>
      <c r="FY137" s="72"/>
      <c r="FZ137" s="72"/>
      <c r="GA137" s="72"/>
      <c r="GB137" s="72"/>
      <c r="GC137" s="72"/>
      <c r="GD137" s="72"/>
      <c r="GE137" s="72"/>
      <c r="GF137" s="72"/>
      <c r="GG137" s="72"/>
      <c r="GH137" s="72"/>
      <c r="GI137" s="72"/>
      <c r="GJ137" s="72"/>
      <c r="GK137" s="72"/>
      <c r="GL137" s="72"/>
      <c r="GM137" s="72"/>
      <c r="GN137" s="72"/>
      <c r="GO137" s="72"/>
      <c r="GP137" s="72"/>
      <c r="GQ137" s="72"/>
      <c r="GR137" s="72"/>
      <c r="GS137" s="72"/>
      <c r="GT137" s="72"/>
      <c r="GU137" s="72"/>
      <c r="GV137" s="72"/>
      <c r="GW137" s="72"/>
      <c r="GX137" s="72"/>
      <c r="GY137" s="72"/>
      <c r="GZ137" s="72"/>
      <c r="HA137" s="72"/>
    </row>
    <row r="138" spans="2:209">
      <c r="B138" s="83"/>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c r="DF138" s="84"/>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2"/>
      <c r="FU138" s="72"/>
      <c r="FV138" s="72"/>
      <c r="FW138" s="72"/>
      <c r="FX138" s="72"/>
      <c r="FY138" s="72"/>
      <c r="FZ138" s="72"/>
      <c r="GA138" s="72"/>
      <c r="GB138" s="72"/>
      <c r="GC138" s="72"/>
      <c r="GD138" s="72"/>
      <c r="GE138" s="72"/>
      <c r="GF138" s="72"/>
      <c r="GG138" s="72"/>
      <c r="GH138" s="72"/>
      <c r="GI138" s="72"/>
      <c r="GJ138" s="72"/>
      <c r="GK138" s="72"/>
      <c r="GL138" s="72"/>
      <c r="GM138" s="72"/>
      <c r="GN138" s="72"/>
      <c r="GO138" s="72"/>
      <c r="GP138" s="72"/>
      <c r="GQ138" s="72"/>
      <c r="GR138" s="72"/>
      <c r="GS138" s="72"/>
      <c r="GT138" s="72"/>
      <c r="GU138" s="72"/>
      <c r="GV138" s="72"/>
      <c r="GW138" s="72"/>
      <c r="GX138" s="72"/>
      <c r="GY138" s="72"/>
      <c r="GZ138" s="72"/>
      <c r="HA138" s="72"/>
    </row>
    <row r="139" spans="2:209">
      <c r="B139" s="83"/>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4"/>
      <c r="DB139" s="84"/>
      <c r="DC139" s="84"/>
      <c r="DD139" s="84"/>
      <c r="DE139" s="84"/>
      <c r="DF139" s="84"/>
      <c r="DG139" s="72"/>
      <c r="DH139" s="72"/>
      <c r="DI139" s="72"/>
      <c r="DJ139" s="72"/>
      <c r="DK139" s="72"/>
      <c r="DL139" s="72"/>
      <c r="DM139" s="72"/>
      <c r="DN139" s="72"/>
      <c r="DO139" s="72"/>
      <c r="DP139" s="72"/>
      <c r="DQ139" s="72"/>
      <c r="DR139" s="72"/>
      <c r="DS139" s="72"/>
      <c r="DT139" s="72"/>
      <c r="DU139" s="72"/>
      <c r="DV139" s="72"/>
      <c r="DW139" s="72"/>
      <c r="DX139" s="72"/>
      <c r="DY139" s="72"/>
      <c r="DZ139" s="72"/>
      <c r="EA139" s="72"/>
      <c r="EB139" s="72"/>
      <c r="EC139" s="72"/>
      <c r="ED139" s="72"/>
      <c r="EE139" s="72"/>
      <c r="EF139" s="72"/>
      <c r="EG139" s="72"/>
      <c r="EH139" s="72"/>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c r="FR139" s="72"/>
      <c r="FS139" s="72"/>
      <c r="FT139" s="72"/>
      <c r="FU139" s="72"/>
      <c r="FV139" s="72"/>
      <c r="FW139" s="72"/>
      <c r="FX139" s="72"/>
      <c r="FY139" s="72"/>
      <c r="FZ139" s="72"/>
      <c r="GA139" s="72"/>
      <c r="GB139" s="72"/>
      <c r="GC139" s="72"/>
      <c r="GD139" s="72"/>
      <c r="GE139" s="72"/>
      <c r="GF139" s="72"/>
      <c r="GG139" s="72"/>
      <c r="GH139" s="72"/>
      <c r="GI139" s="72"/>
      <c r="GJ139" s="72"/>
      <c r="GK139" s="72"/>
      <c r="GL139" s="72"/>
      <c r="GM139" s="72"/>
      <c r="GN139" s="72"/>
      <c r="GO139" s="72"/>
      <c r="GP139" s="72"/>
      <c r="GQ139" s="72"/>
      <c r="GR139" s="72"/>
      <c r="GS139" s="72"/>
      <c r="GT139" s="72"/>
      <c r="GU139" s="72"/>
      <c r="GV139" s="72"/>
      <c r="GW139" s="72"/>
      <c r="GX139" s="72"/>
      <c r="GY139" s="72"/>
      <c r="GZ139" s="72"/>
      <c r="HA139" s="72"/>
    </row>
    <row r="140" spans="2:209">
      <c r="B140" s="83"/>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72"/>
      <c r="DH140" s="72"/>
      <c r="DI140" s="72"/>
      <c r="DJ140" s="72"/>
      <c r="DK140" s="72"/>
      <c r="DL140" s="72"/>
      <c r="DM140" s="72"/>
      <c r="DN140" s="72"/>
      <c r="DO140" s="72"/>
      <c r="DP140" s="72"/>
      <c r="DQ140" s="72"/>
      <c r="DR140" s="72"/>
      <c r="DS140" s="72"/>
      <c r="DT140" s="72"/>
      <c r="DU140" s="72"/>
      <c r="DV140" s="72"/>
      <c r="DW140" s="72"/>
      <c r="DX140" s="72"/>
      <c r="DY140" s="72"/>
      <c r="DZ140" s="72"/>
      <c r="EA140" s="72"/>
      <c r="EB140" s="72"/>
      <c r="EC140" s="72"/>
      <c r="ED140" s="72"/>
      <c r="EE140" s="72"/>
      <c r="EF140" s="72"/>
      <c r="EG140" s="72"/>
      <c r="EH140" s="72"/>
      <c r="EI140" s="72"/>
      <c r="EJ140" s="72"/>
      <c r="EK140" s="72"/>
      <c r="EL140" s="72"/>
      <c r="EM140" s="72"/>
      <c r="EN140" s="72"/>
      <c r="EO140" s="72"/>
      <c r="EP140" s="72"/>
      <c r="EQ140" s="72"/>
      <c r="ER140" s="72"/>
      <c r="ES140" s="72"/>
      <c r="ET140" s="72"/>
      <c r="EU140" s="72"/>
      <c r="EV140" s="72"/>
      <c r="EW140" s="72"/>
      <c r="EX140" s="72"/>
      <c r="EY140" s="72"/>
      <c r="EZ140" s="72"/>
      <c r="FA140" s="72"/>
      <c r="FB140" s="72"/>
      <c r="FC140" s="72"/>
      <c r="FD140" s="72"/>
      <c r="FE140" s="72"/>
      <c r="FF140" s="72"/>
      <c r="FG140" s="72"/>
      <c r="FH140" s="72"/>
      <c r="FI140" s="72"/>
      <c r="FJ140" s="72"/>
      <c r="FK140" s="72"/>
      <c r="FL140" s="72"/>
      <c r="FM140" s="72"/>
      <c r="FN140" s="72"/>
      <c r="FO140" s="72"/>
      <c r="FP140" s="72"/>
      <c r="FQ140" s="72"/>
      <c r="FR140" s="72"/>
      <c r="FS140" s="72"/>
      <c r="FT140" s="72"/>
      <c r="FU140" s="72"/>
      <c r="FV140" s="72"/>
      <c r="FW140" s="72"/>
      <c r="FX140" s="72"/>
      <c r="FY140" s="72"/>
      <c r="FZ140" s="72"/>
      <c r="GA140" s="72"/>
      <c r="GB140" s="72"/>
      <c r="GC140" s="72"/>
      <c r="GD140" s="72"/>
      <c r="GE140" s="72"/>
      <c r="GF140" s="72"/>
      <c r="GG140" s="72"/>
      <c r="GH140" s="72"/>
      <c r="GI140" s="72"/>
      <c r="GJ140" s="72"/>
      <c r="GK140" s="72"/>
      <c r="GL140" s="72"/>
      <c r="GM140" s="72"/>
      <c r="GN140" s="72"/>
      <c r="GO140" s="72"/>
      <c r="GP140" s="72"/>
      <c r="GQ140" s="72"/>
      <c r="GR140" s="72"/>
      <c r="GS140" s="72"/>
      <c r="GT140" s="72"/>
      <c r="GU140" s="72"/>
      <c r="GV140" s="72"/>
      <c r="GW140" s="72"/>
      <c r="GX140" s="72"/>
      <c r="GY140" s="72"/>
      <c r="GZ140" s="72"/>
      <c r="HA140" s="72"/>
    </row>
    <row r="141" spans="2:209">
      <c r="B141" s="83"/>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72"/>
      <c r="DH141" s="72"/>
      <c r="DI141" s="72"/>
      <c r="DJ141" s="72"/>
      <c r="DK141" s="72"/>
      <c r="DL141" s="72"/>
      <c r="DM141" s="72"/>
      <c r="DN141" s="72"/>
      <c r="DO141" s="72"/>
      <c r="DP141" s="72"/>
      <c r="DQ141" s="72"/>
      <c r="DR141" s="72"/>
      <c r="DS141" s="72"/>
      <c r="DT141" s="72"/>
      <c r="DU141" s="72"/>
      <c r="DV141" s="72"/>
      <c r="DW141" s="72"/>
      <c r="DX141" s="72"/>
      <c r="DY141" s="72"/>
      <c r="DZ141" s="72"/>
      <c r="EA141" s="72"/>
      <c r="EB141" s="72"/>
      <c r="EC141" s="72"/>
      <c r="ED141" s="72"/>
      <c r="EE141" s="72"/>
      <c r="EF141" s="72"/>
      <c r="EG141" s="72"/>
      <c r="EH141" s="72"/>
      <c r="EI141" s="72"/>
      <c r="EJ141" s="72"/>
      <c r="EK141" s="72"/>
      <c r="EL141" s="72"/>
      <c r="EM141" s="72"/>
      <c r="EN141" s="72"/>
      <c r="EO141" s="72"/>
      <c r="EP141" s="72"/>
      <c r="EQ141" s="72"/>
      <c r="ER141" s="72"/>
      <c r="ES141" s="72"/>
      <c r="ET141" s="72"/>
      <c r="EU141" s="72"/>
      <c r="EV141" s="72"/>
      <c r="EW141" s="72"/>
      <c r="EX141" s="72"/>
      <c r="EY141" s="72"/>
      <c r="EZ141" s="72"/>
      <c r="FA141" s="72"/>
      <c r="FB141" s="72"/>
      <c r="FC141" s="72"/>
      <c r="FD141" s="72"/>
      <c r="FE141" s="72"/>
      <c r="FF141" s="72"/>
      <c r="FG141" s="72"/>
      <c r="FH141" s="72"/>
      <c r="FI141" s="72"/>
      <c r="FJ141" s="72"/>
      <c r="FK141" s="72"/>
      <c r="FL141" s="72"/>
      <c r="FM141" s="72"/>
      <c r="FN141" s="72"/>
      <c r="FO141" s="72"/>
      <c r="FP141" s="72"/>
      <c r="FQ141" s="72"/>
      <c r="FR141" s="72"/>
      <c r="FS141" s="72"/>
      <c r="FT141" s="72"/>
      <c r="FU141" s="72"/>
      <c r="FV141" s="72"/>
      <c r="FW141" s="72"/>
      <c r="FX141" s="72"/>
      <c r="FY141" s="72"/>
      <c r="FZ141" s="72"/>
      <c r="GA141" s="72"/>
      <c r="GB141" s="72"/>
      <c r="GC141" s="72"/>
      <c r="GD141" s="72"/>
      <c r="GE141" s="72"/>
      <c r="GF141" s="72"/>
      <c r="GG141" s="72"/>
      <c r="GH141" s="72"/>
      <c r="GI141" s="72"/>
      <c r="GJ141" s="72"/>
      <c r="GK141" s="72"/>
      <c r="GL141" s="72"/>
      <c r="GM141" s="72"/>
      <c r="GN141" s="72"/>
      <c r="GO141" s="72"/>
      <c r="GP141" s="72"/>
      <c r="GQ141" s="72"/>
      <c r="GR141" s="72"/>
      <c r="GS141" s="72"/>
      <c r="GT141" s="72"/>
      <c r="GU141" s="72"/>
      <c r="GV141" s="72"/>
      <c r="GW141" s="72"/>
      <c r="GX141" s="72"/>
      <c r="GY141" s="72"/>
      <c r="GZ141" s="72"/>
      <c r="HA141" s="72"/>
    </row>
    <row r="142" spans="2:209">
      <c r="B142" s="83"/>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72"/>
      <c r="DH142" s="72"/>
      <c r="DI142" s="72"/>
      <c r="DJ142" s="72"/>
      <c r="DK142" s="72"/>
      <c r="DL142" s="72"/>
      <c r="DM142" s="72"/>
      <c r="DN142" s="72"/>
      <c r="DO142" s="72"/>
      <c r="DP142" s="72"/>
      <c r="DQ142" s="72"/>
      <c r="DR142" s="72"/>
      <c r="DS142" s="72"/>
      <c r="DT142" s="72"/>
      <c r="DU142" s="72"/>
      <c r="DV142" s="72"/>
      <c r="DW142" s="72"/>
      <c r="DX142" s="72"/>
      <c r="DY142" s="72"/>
      <c r="DZ142" s="72"/>
      <c r="EA142" s="72"/>
      <c r="EB142" s="72"/>
      <c r="EC142" s="72"/>
      <c r="ED142" s="72"/>
      <c r="EE142" s="72"/>
      <c r="EF142" s="72"/>
      <c r="EG142" s="72"/>
      <c r="EH142" s="72"/>
      <c r="EI142" s="72"/>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c r="FR142" s="72"/>
      <c r="FS142" s="72"/>
      <c r="FT142" s="72"/>
      <c r="FU142" s="72"/>
      <c r="FV142" s="72"/>
      <c r="FW142" s="72"/>
      <c r="FX142" s="72"/>
      <c r="FY142" s="72"/>
      <c r="FZ142" s="72"/>
      <c r="GA142" s="72"/>
      <c r="GB142" s="72"/>
      <c r="GC142" s="72"/>
      <c r="GD142" s="72"/>
      <c r="GE142" s="72"/>
      <c r="GF142" s="72"/>
      <c r="GG142" s="72"/>
      <c r="GH142" s="72"/>
      <c r="GI142" s="72"/>
      <c r="GJ142" s="72"/>
      <c r="GK142" s="72"/>
      <c r="GL142" s="72"/>
      <c r="GM142" s="72"/>
      <c r="GN142" s="72"/>
      <c r="GO142" s="72"/>
      <c r="GP142" s="72"/>
      <c r="GQ142" s="72"/>
      <c r="GR142" s="72"/>
      <c r="GS142" s="72"/>
      <c r="GT142" s="72"/>
      <c r="GU142" s="72"/>
      <c r="GV142" s="72"/>
      <c r="GW142" s="72"/>
      <c r="GX142" s="72"/>
      <c r="GY142" s="72"/>
      <c r="GZ142" s="72"/>
      <c r="HA142" s="72"/>
    </row>
    <row r="143" spans="2:209">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4"/>
      <c r="DB143" s="84"/>
      <c r="DC143" s="84"/>
      <c r="DD143" s="84"/>
      <c r="DE143" s="84"/>
      <c r="DF143" s="84"/>
      <c r="DG143" s="72"/>
      <c r="DH143" s="72"/>
      <c r="DI143" s="72"/>
      <c r="DJ143" s="72"/>
      <c r="DK143" s="72"/>
      <c r="DL143" s="72"/>
      <c r="DM143" s="72"/>
      <c r="DN143" s="72"/>
      <c r="DO143" s="72"/>
      <c r="DP143" s="72"/>
      <c r="DQ143" s="72"/>
      <c r="DR143" s="72"/>
      <c r="DS143" s="72"/>
      <c r="DT143" s="72"/>
      <c r="DU143" s="72"/>
      <c r="DV143" s="72"/>
      <c r="DW143" s="72"/>
      <c r="DX143" s="72"/>
      <c r="DY143" s="72"/>
      <c r="DZ143" s="72"/>
      <c r="EA143" s="72"/>
      <c r="EB143" s="72"/>
      <c r="EC143" s="72"/>
      <c r="ED143" s="72"/>
      <c r="EE143" s="72"/>
      <c r="EF143" s="72"/>
      <c r="EG143" s="72"/>
      <c r="EH143" s="72"/>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2"/>
      <c r="FU143" s="72"/>
      <c r="FV143" s="72"/>
      <c r="FW143" s="72"/>
      <c r="FX143" s="72"/>
      <c r="FY143" s="72"/>
      <c r="FZ143" s="72"/>
      <c r="GA143" s="72"/>
      <c r="GB143" s="72"/>
      <c r="GC143" s="72"/>
      <c r="GD143" s="72"/>
      <c r="GE143" s="72"/>
      <c r="GF143" s="72"/>
      <c r="GG143" s="72"/>
      <c r="GH143" s="72"/>
      <c r="GI143" s="72"/>
      <c r="GJ143" s="72"/>
      <c r="GK143" s="72"/>
      <c r="GL143" s="72"/>
      <c r="GM143" s="72"/>
      <c r="GN143" s="72"/>
      <c r="GO143" s="72"/>
      <c r="GP143" s="72"/>
      <c r="GQ143" s="72"/>
      <c r="GR143" s="72"/>
      <c r="GS143" s="72"/>
      <c r="GT143" s="72"/>
      <c r="GU143" s="72"/>
      <c r="GV143" s="72"/>
      <c r="GW143" s="72"/>
      <c r="GX143" s="72"/>
      <c r="GY143" s="72"/>
      <c r="GZ143" s="72"/>
      <c r="HA143" s="72"/>
    </row>
    <row r="144" spans="2:209">
      <c r="B144" s="83"/>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72"/>
      <c r="DH144" s="72"/>
      <c r="DI144" s="72"/>
      <c r="DJ144" s="72"/>
      <c r="DK144" s="72"/>
      <c r="DL144" s="72"/>
      <c r="DM144" s="72"/>
      <c r="DN144" s="72"/>
      <c r="DO144" s="72"/>
      <c r="DP144" s="72"/>
      <c r="DQ144" s="72"/>
      <c r="DR144" s="72"/>
      <c r="DS144" s="72"/>
      <c r="DT144" s="72"/>
      <c r="DU144" s="72"/>
      <c r="DV144" s="72"/>
      <c r="DW144" s="72"/>
      <c r="DX144" s="72"/>
      <c r="DY144" s="72"/>
      <c r="DZ144" s="72"/>
      <c r="EA144" s="72"/>
      <c r="EB144" s="72"/>
      <c r="EC144" s="72"/>
      <c r="ED144" s="72"/>
      <c r="EE144" s="72"/>
      <c r="EF144" s="72"/>
      <c r="EG144" s="72"/>
      <c r="EH144" s="72"/>
      <c r="EI144" s="72"/>
      <c r="EJ144" s="72"/>
      <c r="EK144" s="72"/>
      <c r="EL144" s="72"/>
      <c r="EM144" s="72"/>
      <c r="EN144" s="72"/>
      <c r="EO144" s="72"/>
      <c r="EP144" s="72"/>
      <c r="EQ144" s="72"/>
      <c r="ER144" s="72"/>
      <c r="ES144" s="72"/>
      <c r="ET144" s="72"/>
      <c r="EU144" s="72"/>
      <c r="EV144" s="72"/>
      <c r="EW144" s="72"/>
      <c r="EX144" s="72"/>
      <c r="EY144" s="72"/>
      <c r="EZ144" s="72"/>
      <c r="FA144" s="72"/>
      <c r="FB144" s="72"/>
      <c r="FC144" s="72"/>
      <c r="FD144" s="72"/>
      <c r="FE144" s="72"/>
      <c r="FF144" s="72"/>
      <c r="FG144" s="72"/>
      <c r="FH144" s="72"/>
      <c r="FI144" s="72"/>
      <c r="FJ144" s="72"/>
      <c r="FK144" s="72"/>
      <c r="FL144" s="72"/>
      <c r="FM144" s="72"/>
      <c r="FN144" s="72"/>
      <c r="FO144" s="72"/>
      <c r="FP144" s="72"/>
      <c r="FQ144" s="72"/>
      <c r="FR144" s="72"/>
      <c r="FS144" s="72"/>
      <c r="FT144" s="72"/>
      <c r="FU144" s="72"/>
      <c r="FV144" s="72"/>
      <c r="FW144" s="72"/>
      <c r="FX144" s="72"/>
      <c r="FY144" s="72"/>
      <c r="FZ144" s="72"/>
      <c r="GA144" s="72"/>
      <c r="GB144" s="72"/>
      <c r="GC144" s="72"/>
      <c r="GD144" s="72"/>
      <c r="GE144" s="72"/>
      <c r="GF144" s="72"/>
      <c r="GG144" s="72"/>
      <c r="GH144" s="72"/>
      <c r="GI144" s="72"/>
      <c r="GJ144" s="72"/>
      <c r="GK144" s="72"/>
      <c r="GL144" s="72"/>
      <c r="GM144" s="72"/>
      <c r="GN144" s="72"/>
      <c r="GO144" s="72"/>
      <c r="GP144" s="72"/>
      <c r="GQ144" s="72"/>
      <c r="GR144" s="72"/>
      <c r="GS144" s="72"/>
      <c r="GT144" s="72"/>
      <c r="GU144" s="72"/>
      <c r="GV144" s="72"/>
      <c r="GW144" s="72"/>
      <c r="GX144" s="72"/>
      <c r="GY144" s="72"/>
      <c r="GZ144" s="72"/>
      <c r="HA144" s="72"/>
    </row>
    <row r="145" spans="2:209">
      <c r="B145" s="83"/>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72"/>
      <c r="DH145" s="72"/>
      <c r="DI145" s="72"/>
      <c r="DJ145" s="72"/>
      <c r="DK145" s="72"/>
      <c r="DL145" s="72"/>
      <c r="DM145" s="72"/>
      <c r="DN145" s="72"/>
      <c r="DO145" s="72"/>
      <c r="DP145" s="72"/>
      <c r="DQ145" s="72"/>
      <c r="DR145" s="72"/>
      <c r="DS145" s="72"/>
      <c r="DT145" s="72"/>
      <c r="DU145" s="72"/>
      <c r="DV145" s="72"/>
      <c r="DW145" s="72"/>
      <c r="DX145" s="72"/>
      <c r="DY145" s="72"/>
      <c r="DZ145" s="72"/>
      <c r="EA145" s="72"/>
      <c r="EB145" s="72"/>
      <c r="EC145" s="72"/>
      <c r="ED145" s="72"/>
      <c r="EE145" s="72"/>
      <c r="EF145" s="72"/>
      <c r="EG145" s="72"/>
      <c r="EH145" s="72"/>
      <c r="EI145" s="72"/>
      <c r="EJ145" s="72"/>
      <c r="EK145" s="72"/>
      <c r="EL145" s="72"/>
      <c r="EM145" s="72"/>
      <c r="EN145" s="72"/>
      <c r="EO145" s="72"/>
      <c r="EP145" s="72"/>
      <c r="EQ145" s="72"/>
      <c r="ER145" s="72"/>
      <c r="ES145" s="72"/>
      <c r="ET145" s="72"/>
      <c r="EU145" s="72"/>
      <c r="EV145" s="72"/>
      <c r="EW145" s="72"/>
      <c r="EX145" s="72"/>
      <c r="EY145" s="72"/>
      <c r="EZ145" s="72"/>
      <c r="FA145" s="72"/>
      <c r="FB145" s="72"/>
      <c r="FC145" s="72"/>
      <c r="FD145" s="72"/>
      <c r="FE145" s="72"/>
      <c r="FF145" s="72"/>
      <c r="FG145" s="72"/>
      <c r="FH145" s="72"/>
      <c r="FI145" s="72"/>
      <c r="FJ145" s="72"/>
      <c r="FK145" s="72"/>
      <c r="FL145" s="72"/>
      <c r="FM145" s="72"/>
      <c r="FN145" s="72"/>
      <c r="FO145" s="72"/>
      <c r="FP145" s="72"/>
      <c r="FQ145" s="72"/>
      <c r="FR145" s="72"/>
      <c r="FS145" s="72"/>
      <c r="FT145" s="72"/>
      <c r="FU145" s="72"/>
      <c r="FV145" s="72"/>
      <c r="FW145" s="72"/>
      <c r="FX145" s="72"/>
      <c r="FY145" s="72"/>
      <c r="FZ145" s="72"/>
      <c r="GA145" s="72"/>
      <c r="GB145" s="72"/>
      <c r="GC145" s="72"/>
      <c r="GD145" s="72"/>
      <c r="GE145" s="72"/>
      <c r="GF145" s="72"/>
      <c r="GG145" s="72"/>
      <c r="GH145" s="72"/>
      <c r="GI145" s="72"/>
      <c r="GJ145" s="72"/>
      <c r="GK145" s="72"/>
      <c r="GL145" s="72"/>
      <c r="GM145" s="72"/>
      <c r="GN145" s="72"/>
      <c r="GO145" s="72"/>
      <c r="GP145" s="72"/>
      <c r="GQ145" s="72"/>
      <c r="GR145" s="72"/>
      <c r="GS145" s="72"/>
      <c r="GT145" s="72"/>
      <c r="GU145" s="72"/>
      <c r="GV145" s="72"/>
      <c r="GW145" s="72"/>
      <c r="GX145" s="72"/>
      <c r="GY145" s="72"/>
      <c r="GZ145" s="72"/>
      <c r="HA145" s="72"/>
    </row>
    <row r="146" spans="2:209">
      <c r="B146" s="83"/>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c r="FR146" s="72"/>
      <c r="FS146" s="72"/>
      <c r="FT146" s="72"/>
      <c r="FU146" s="72"/>
      <c r="FV146" s="72"/>
      <c r="FW146" s="72"/>
      <c r="FX146" s="72"/>
      <c r="FY146" s="72"/>
      <c r="FZ146" s="72"/>
      <c r="GA146" s="72"/>
      <c r="GB146" s="72"/>
      <c r="GC146" s="72"/>
      <c r="GD146" s="72"/>
      <c r="GE146" s="72"/>
      <c r="GF146" s="72"/>
      <c r="GG146" s="72"/>
      <c r="GH146" s="72"/>
      <c r="GI146" s="72"/>
      <c r="GJ146" s="72"/>
      <c r="GK146" s="72"/>
      <c r="GL146" s="72"/>
      <c r="GM146" s="72"/>
      <c r="GN146" s="72"/>
      <c r="GO146" s="72"/>
      <c r="GP146" s="72"/>
      <c r="GQ146" s="72"/>
      <c r="GR146" s="72"/>
      <c r="GS146" s="72"/>
      <c r="GT146" s="72"/>
      <c r="GU146" s="72"/>
      <c r="GV146" s="72"/>
      <c r="GW146" s="72"/>
      <c r="GX146" s="72"/>
      <c r="GY146" s="72"/>
      <c r="GZ146" s="72"/>
      <c r="HA146" s="72"/>
    </row>
    <row r="147" spans="2:209">
      <c r="B147" s="83"/>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4"/>
      <c r="DB147" s="84"/>
      <c r="DC147" s="84"/>
      <c r="DD147" s="84"/>
      <c r="DE147" s="84"/>
      <c r="DF147" s="84"/>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c r="EN147" s="72"/>
      <c r="EO147" s="72"/>
      <c r="EP147" s="72"/>
      <c r="EQ147" s="72"/>
      <c r="ER147" s="72"/>
      <c r="ES147" s="72"/>
      <c r="ET147" s="72"/>
      <c r="EU147" s="72"/>
      <c r="EV147" s="72"/>
      <c r="EW147" s="72"/>
      <c r="EX147" s="72"/>
      <c r="EY147" s="72"/>
      <c r="EZ147" s="72"/>
      <c r="FA147" s="72"/>
      <c r="FB147" s="72"/>
      <c r="FC147" s="72"/>
      <c r="FD147" s="72"/>
      <c r="FE147" s="72"/>
      <c r="FF147" s="72"/>
      <c r="FG147" s="72"/>
      <c r="FH147" s="72"/>
      <c r="FI147" s="72"/>
      <c r="FJ147" s="72"/>
      <c r="FK147" s="72"/>
      <c r="FL147" s="72"/>
      <c r="FM147" s="72"/>
      <c r="FN147" s="72"/>
      <c r="FO147" s="72"/>
      <c r="FP147" s="72"/>
      <c r="FQ147" s="72"/>
      <c r="FR147" s="72"/>
      <c r="FS147" s="72"/>
      <c r="FT147" s="72"/>
      <c r="FU147" s="72"/>
      <c r="FV147" s="72"/>
      <c r="FW147" s="72"/>
      <c r="FX147" s="72"/>
      <c r="FY147" s="72"/>
      <c r="FZ147" s="72"/>
      <c r="GA147" s="72"/>
      <c r="GB147" s="72"/>
      <c r="GC147" s="72"/>
      <c r="GD147" s="72"/>
      <c r="GE147" s="72"/>
      <c r="GF147" s="72"/>
      <c r="GG147" s="72"/>
      <c r="GH147" s="72"/>
      <c r="GI147" s="72"/>
      <c r="GJ147" s="72"/>
      <c r="GK147" s="72"/>
      <c r="GL147" s="72"/>
      <c r="GM147" s="72"/>
      <c r="GN147" s="72"/>
      <c r="GO147" s="72"/>
      <c r="GP147" s="72"/>
      <c r="GQ147" s="72"/>
      <c r="GR147" s="72"/>
      <c r="GS147" s="72"/>
      <c r="GT147" s="72"/>
      <c r="GU147" s="72"/>
      <c r="GV147" s="72"/>
      <c r="GW147" s="72"/>
      <c r="GX147" s="72"/>
      <c r="GY147" s="72"/>
      <c r="GZ147" s="72"/>
      <c r="HA147" s="72"/>
    </row>
    <row r="148" spans="2:209">
      <c r="B148" s="83"/>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4"/>
      <c r="DB148" s="84"/>
      <c r="DC148" s="84"/>
      <c r="DD148" s="84"/>
      <c r="DE148" s="84"/>
      <c r="DF148" s="84"/>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c r="FR148" s="72"/>
      <c r="FS148" s="72"/>
      <c r="FT148" s="72"/>
      <c r="FU148" s="72"/>
      <c r="FV148" s="72"/>
      <c r="FW148" s="72"/>
      <c r="FX148" s="72"/>
      <c r="FY148" s="72"/>
      <c r="FZ148" s="72"/>
      <c r="GA148" s="72"/>
      <c r="GB148" s="72"/>
      <c r="GC148" s="72"/>
      <c r="GD148" s="72"/>
      <c r="GE148" s="72"/>
      <c r="GF148" s="72"/>
      <c r="GG148" s="72"/>
      <c r="GH148" s="72"/>
      <c r="GI148" s="72"/>
      <c r="GJ148" s="72"/>
      <c r="GK148" s="72"/>
      <c r="GL148" s="72"/>
      <c r="GM148" s="72"/>
      <c r="GN148" s="72"/>
      <c r="GO148" s="72"/>
      <c r="GP148" s="72"/>
      <c r="GQ148" s="72"/>
      <c r="GR148" s="72"/>
      <c r="GS148" s="72"/>
      <c r="GT148" s="72"/>
      <c r="GU148" s="72"/>
      <c r="GV148" s="72"/>
      <c r="GW148" s="72"/>
      <c r="GX148" s="72"/>
      <c r="GY148" s="72"/>
      <c r="GZ148" s="72"/>
      <c r="HA148" s="72"/>
    </row>
    <row r="149" spans="2:209">
      <c r="B149" s="83"/>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72"/>
      <c r="DH149" s="72"/>
      <c r="DI149" s="72"/>
      <c r="DJ149" s="72"/>
      <c r="DK149" s="72"/>
      <c r="DL149" s="72"/>
      <c r="DM149" s="72"/>
      <c r="DN149" s="72"/>
      <c r="DO149" s="72"/>
      <c r="DP149" s="72"/>
      <c r="DQ149" s="72"/>
      <c r="DR149" s="72"/>
      <c r="DS149" s="72"/>
      <c r="DT149" s="72"/>
      <c r="DU149" s="72"/>
      <c r="DV149" s="72"/>
      <c r="DW149" s="72"/>
      <c r="DX149" s="72"/>
      <c r="DY149" s="72"/>
      <c r="DZ149" s="72"/>
      <c r="EA149" s="72"/>
      <c r="EB149" s="72"/>
      <c r="EC149" s="72"/>
      <c r="ED149" s="72"/>
      <c r="EE149" s="72"/>
      <c r="EF149" s="72"/>
      <c r="EG149" s="72"/>
      <c r="EH149" s="72"/>
      <c r="EI149" s="72"/>
      <c r="EJ149" s="72"/>
      <c r="EK149" s="72"/>
      <c r="EL149" s="72"/>
      <c r="EM149" s="72"/>
      <c r="EN149" s="72"/>
      <c r="EO149" s="72"/>
      <c r="EP149" s="72"/>
      <c r="EQ149" s="72"/>
      <c r="ER149" s="72"/>
      <c r="ES149" s="72"/>
      <c r="ET149" s="72"/>
      <c r="EU149" s="72"/>
      <c r="EV149" s="72"/>
      <c r="EW149" s="72"/>
      <c r="EX149" s="72"/>
      <c r="EY149" s="72"/>
      <c r="EZ149" s="72"/>
      <c r="FA149" s="72"/>
      <c r="FB149" s="72"/>
      <c r="FC149" s="72"/>
      <c r="FD149" s="72"/>
      <c r="FE149" s="72"/>
      <c r="FF149" s="72"/>
      <c r="FG149" s="72"/>
      <c r="FH149" s="72"/>
      <c r="FI149" s="72"/>
      <c r="FJ149" s="72"/>
      <c r="FK149" s="72"/>
      <c r="FL149" s="72"/>
      <c r="FM149" s="72"/>
      <c r="FN149" s="72"/>
      <c r="FO149" s="72"/>
      <c r="FP149" s="72"/>
      <c r="FQ149" s="72"/>
      <c r="FR149" s="72"/>
      <c r="FS149" s="72"/>
      <c r="FT149" s="72"/>
      <c r="FU149" s="72"/>
      <c r="FV149" s="72"/>
      <c r="FW149" s="72"/>
      <c r="FX149" s="72"/>
      <c r="FY149" s="72"/>
      <c r="FZ149" s="72"/>
      <c r="GA149" s="72"/>
      <c r="GB149" s="72"/>
      <c r="GC149" s="72"/>
      <c r="GD149" s="72"/>
      <c r="GE149" s="72"/>
      <c r="GF149" s="72"/>
      <c r="GG149" s="72"/>
      <c r="GH149" s="72"/>
      <c r="GI149" s="72"/>
      <c r="GJ149" s="72"/>
      <c r="GK149" s="72"/>
      <c r="GL149" s="72"/>
      <c r="GM149" s="72"/>
      <c r="GN149" s="72"/>
      <c r="GO149" s="72"/>
      <c r="GP149" s="72"/>
      <c r="GQ149" s="72"/>
      <c r="GR149" s="72"/>
      <c r="GS149" s="72"/>
      <c r="GT149" s="72"/>
      <c r="GU149" s="72"/>
      <c r="GV149" s="72"/>
      <c r="GW149" s="72"/>
      <c r="GX149" s="72"/>
      <c r="GY149" s="72"/>
      <c r="GZ149" s="72"/>
      <c r="HA149" s="72"/>
    </row>
    <row r="150" spans="2:209">
      <c r="B150" s="83"/>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4"/>
      <c r="DB150" s="84"/>
      <c r="DC150" s="84"/>
      <c r="DD150" s="84"/>
      <c r="DE150" s="84"/>
      <c r="DF150" s="84"/>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c r="FR150" s="72"/>
      <c r="FS150" s="72"/>
      <c r="FT150" s="72"/>
      <c r="FU150" s="72"/>
      <c r="FV150" s="72"/>
      <c r="FW150" s="72"/>
      <c r="FX150" s="72"/>
      <c r="FY150" s="72"/>
      <c r="FZ150" s="72"/>
      <c r="GA150" s="72"/>
      <c r="GB150" s="72"/>
      <c r="GC150" s="72"/>
      <c r="GD150" s="72"/>
      <c r="GE150" s="72"/>
      <c r="GF150" s="72"/>
      <c r="GG150" s="72"/>
      <c r="GH150" s="72"/>
      <c r="GI150" s="72"/>
      <c r="GJ150" s="72"/>
      <c r="GK150" s="72"/>
      <c r="GL150" s="72"/>
      <c r="GM150" s="72"/>
      <c r="GN150" s="72"/>
      <c r="GO150" s="72"/>
      <c r="GP150" s="72"/>
      <c r="GQ150" s="72"/>
      <c r="GR150" s="72"/>
      <c r="GS150" s="72"/>
      <c r="GT150" s="72"/>
      <c r="GU150" s="72"/>
      <c r="GV150" s="72"/>
      <c r="GW150" s="72"/>
      <c r="GX150" s="72"/>
      <c r="GY150" s="72"/>
      <c r="GZ150" s="72"/>
      <c r="HA150" s="72"/>
    </row>
    <row r="151" spans="2:209">
      <c r="B151" s="83"/>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72"/>
      <c r="DH151" s="72"/>
      <c r="DI151" s="72"/>
      <c r="DJ151" s="72"/>
      <c r="DK151" s="72"/>
      <c r="DL151" s="72"/>
      <c r="DM151" s="72"/>
      <c r="DN151" s="72"/>
      <c r="DO151" s="72"/>
      <c r="DP151" s="72"/>
      <c r="DQ151" s="72"/>
      <c r="DR151" s="72"/>
      <c r="DS151" s="72"/>
      <c r="DT151" s="72"/>
      <c r="DU151" s="72"/>
      <c r="DV151" s="72"/>
      <c r="DW151" s="72"/>
      <c r="DX151" s="72"/>
      <c r="DY151" s="72"/>
      <c r="DZ151" s="72"/>
      <c r="EA151" s="72"/>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72"/>
      <c r="FD151" s="72"/>
      <c r="FE151" s="72"/>
      <c r="FF151" s="72"/>
      <c r="FG151" s="72"/>
      <c r="FH151" s="72"/>
      <c r="FI151" s="72"/>
      <c r="FJ151" s="72"/>
      <c r="FK151" s="72"/>
      <c r="FL151" s="72"/>
      <c r="FM151" s="72"/>
      <c r="FN151" s="72"/>
      <c r="FO151" s="72"/>
      <c r="FP151" s="72"/>
      <c r="FQ151" s="72"/>
      <c r="FR151" s="72"/>
      <c r="FS151" s="72"/>
      <c r="FT151" s="72"/>
      <c r="FU151" s="72"/>
      <c r="FV151" s="72"/>
      <c r="FW151" s="72"/>
      <c r="FX151" s="72"/>
      <c r="FY151" s="72"/>
      <c r="FZ151" s="72"/>
      <c r="GA151" s="72"/>
      <c r="GB151" s="72"/>
      <c r="GC151" s="72"/>
      <c r="GD151" s="72"/>
      <c r="GE151" s="72"/>
      <c r="GF151" s="72"/>
      <c r="GG151" s="72"/>
      <c r="GH151" s="72"/>
      <c r="GI151" s="72"/>
      <c r="GJ151" s="72"/>
      <c r="GK151" s="72"/>
      <c r="GL151" s="72"/>
      <c r="GM151" s="72"/>
      <c r="GN151" s="72"/>
      <c r="GO151" s="72"/>
      <c r="GP151" s="72"/>
      <c r="GQ151" s="72"/>
      <c r="GR151" s="72"/>
      <c r="GS151" s="72"/>
      <c r="GT151" s="72"/>
      <c r="GU151" s="72"/>
      <c r="GV151" s="72"/>
      <c r="GW151" s="72"/>
      <c r="GX151" s="72"/>
      <c r="GY151" s="72"/>
      <c r="GZ151" s="72"/>
      <c r="HA151" s="72"/>
    </row>
    <row r="152" spans="2:209">
      <c r="B152" s="83"/>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72"/>
      <c r="DH152" s="72"/>
      <c r="DI152" s="72"/>
      <c r="DJ152" s="72"/>
      <c r="DK152" s="72"/>
      <c r="DL152" s="72"/>
      <c r="DM152" s="72"/>
      <c r="DN152" s="72"/>
      <c r="DO152" s="72"/>
      <c r="DP152" s="72"/>
      <c r="DQ152" s="72"/>
      <c r="DR152" s="72"/>
      <c r="DS152" s="72"/>
      <c r="DT152" s="72"/>
      <c r="DU152" s="72"/>
      <c r="DV152" s="72"/>
      <c r="DW152" s="72"/>
      <c r="DX152" s="72"/>
      <c r="DY152" s="72"/>
      <c r="DZ152" s="72"/>
      <c r="EA152" s="72"/>
      <c r="EB152" s="72"/>
      <c r="EC152" s="72"/>
      <c r="ED152" s="72"/>
      <c r="EE152" s="72"/>
      <c r="EF152" s="72"/>
      <c r="EG152" s="72"/>
      <c r="EH152" s="72"/>
      <c r="EI152" s="72"/>
      <c r="EJ152" s="72"/>
      <c r="EK152" s="72"/>
      <c r="EL152" s="72"/>
      <c r="EM152" s="72"/>
      <c r="EN152" s="72"/>
      <c r="EO152" s="72"/>
      <c r="EP152" s="72"/>
      <c r="EQ152" s="72"/>
      <c r="ER152" s="72"/>
      <c r="ES152" s="72"/>
      <c r="ET152" s="72"/>
      <c r="EU152" s="72"/>
      <c r="EV152" s="72"/>
      <c r="EW152" s="72"/>
      <c r="EX152" s="72"/>
      <c r="EY152" s="72"/>
      <c r="EZ152" s="72"/>
      <c r="FA152" s="72"/>
      <c r="FB152" s="72"/>
      <c r="FC152" s="72"/>
      <c r="FD152" s="72"/>
      <c r="FE152" s="72"/>
      <c r="FF152" s="72"/>
      <c r="FG152" s="72"/>
      <c r="FH152" s="72"/>
      <c r="FI152" s="72"/>
      <c r="FJ152" s="72"/>
      <c r="FK152" s="72"/>
      <c r="FL152" s="72"/>
      <c r="FM152" s="72"/>
      <c r="FN152" s="72"/>
      <c r="FO152" s="72"/>
      <c r="FP152" s="72"/>
      <c r="FQ152" s="72"/>
      <c r="FR152" s="72"/>
      <c r="FS152" s="72"/>
      <c r="FT152" s="72"/>
      <c r="FU152" s="72"/>
      <c r="FV152" s="72"/>
      <c r="FW152" s="72"/>
      <c r="FX152" s="72"/>
      <c r="FY152" s="72"/>
      <c r="FZ152" s="72"/>
      <c r="GA152" s="72"/>
      <c r="GB152" s="72"/>
      <c r="GC152" s="72"/>
      <c r="GD152" s="72"/>
      <c r="GE152" s="72"/>
      <c r="GF152" s="72"/>
      <c r="GG152" s="72"/>
      <c r="GH152" s="72"/>
      <c r="GI152" s="72"/>
      <c r="GJ152" s="72"/>
      <c r="GK152" s="72"/>
      <c r="GL152" s="72"/>
      <c r="GM152" s="72"/>
      <c r="GN152" s="72"/>
      <c r="GO152" s="72"/>
      <c r="GP152" s="72"/>
      <c r="GQ152" s="72"/>
      <c r="GR152" s="72"/>
      <c r="GS152" s="72"/>
      <c r="GT152" s="72"/>
      <c r="GU152" s="72"/>
      <c r="GV152" s="72"/>
      <c r="GW152" s="72"/>
      <c r="GX152" s="72"/>
      <c r="GY152" s="72"/>
      <c r="GZ152" s="72"/>
      <c r="HA152" s="72"/>
    </row>
    <row r="153" spans="2:209">
      <c r="B153" s="83"/>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72"/>
      <c r="DH153" s="72"/>
      <c r="DI153" s="72"/>
      <c r="DJ153" s="72"/>
      <c r="DK153" s="72"/>
      <c r="DL153" s="72"/>
      <c r="DM153" s="72"/>
      <c r="DN153" s="72"/>
      <c r="DO153" s="72"/>
      <c r="DP153" s="72"/>
      <c r="DQ153" s="72"/>
      <c r="DR153" s="72"/>
      <c r="DS153" s="72"/>
      <c r="DT153" s="72"/>
      <c r="DU153" s="72"/>
      <c r="DV153" s="72"/>
      <c r="DW153" s="72"/>
      <c r="DX153" s="72"/>
      <c r="DY153" s="72"/>
      <c r="DZ153" s="72"/>
      <c r="EA153" s="72"/>
      <c r="EB153" s="72"/>
      <c r="EC153" s="72"/>
      <c r="ED153" s="72"/>
      <c r="EE153" s="72"/>
      <c r="EF153" s="72"/>
      <c r="EG153" s="72"/>
      <c r="EH153" s="72"/>
      <c r="EI153" s="72"/>
      <c r="EJ153" s="72"/>
      <c r="EK153" s="72"/>
      <c r="EL153" s="72"/>
      <c r="EM153" s="72"/>
      <c r="EN153" s="72"/>
      <c r="EO153" s="72"/>
      <c r="EP153" s="72"/>
      <c r="EQ153" s="72"/>
      <c r="ER153" s="72"/>
      <c r="ES153" s="72"/>
      <c r="ET153" s="72"/>
      <c r="EU153" s="72"/>
      <c r="EV153" s="72"/>
      <c r="EW153" s="72"/>
      <c r="EX153" s="72"/>
      <c r="EY153" s="72"/>
      <c r="EZ153" s="72"/>
      <c r="FA153" s="72"/>
      <c r="FB153" s="72"/>
      <c r="FC153" s="72"/>
      <c r="FD153" s="72"/>
      <c r="FE153" s="72"/>
      <c r="FF153" s="72"/>
      <c r="FG153" s="72"/>
      <c r="FH153" s="72"/>
      <c r="FI153" s="72"/>
      <c r="FJ153" s="72"/>
      <c r="FK153" s="72"/>
      <c r="FL153" s="72"/>
      <c r="FM153" s="72"/>
      <c r="FN153" s="72"/>
      <c r="FO153" s="72"/>
      <c r="FP153" s="72"/>
      <c r="FQ153" s="72"/>
      <c r="FR153" s="72"/>
      <c r="FS153" s="72"/>
      <c r="FT153" s="72"/>
      <c r="FU153" s="72"/>
      <c r="FV153" s="72"/>
      <c r="FW153" s="72"/>
      <c r="FX153" s="72"/>
      <c r="FY153" s="72"/>
      <c r="FZ153" s="72"/>
      <c r="GA153" s="72"/>
      <c r="GB153" s="72"/>
      <c r="GC153" s="72"/>
      <c r="GD153" s="72"/>
      <c r="GE153" s="72"/>
      <c r="GF153" s="72"/>
      <c r="GG153" s="72"/>
      <c r="GH153" s="72"/>
      <c r="GI153" s="72"/>
      <c r="GJ153" s="72"/>
      <c r="GK153" s="72"/>
      <c r="GL153" s="72"/>
      <c r="GM153" s="72"/>
      <c r="GN153" s="72"/>
      <c r="GO153" s="72"/>
      <c r="GP153" s="72"/>
      <c r="GQ153" s="72"/>
      <c r="GR153" s="72"/>
      <c r="GS153" s="72"/>
      <c r="GT153" s="72"/>
      <c r="GU153" s="72"/>
      <c r="GV153" s="72"/>
      <c r="GW153" s="72"/>
      <c r="GX153" s="72"/>
      <c r="GY153" s="72"/>
      <c r="GZ153" s="72"/>
      <c r="HA153" s="72"/>
    </row>
  </sheetData>
  <mergeCells count="1">
    <mergeCell ref="A1:B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18" sqref="E18"/>
    </sheetView>
  </sheetViews>
  <sheetFormatPr defaultColWidth="9" defaultRowHeight="13.5" outlineLevelCol="1"/>
  <cols>
    <col min="1" max="1" width="48.375" customWidth="1"/>
    <col min="2" max="2" width="26.25" customWidth="1"/>
  </cols>
  <sheetData>
    <row r="1" ht="39" customHeight="1" spans="1:2">
      <c r="A1" s="67" t="s">
        <v>1365</v>
      </c>
      <c r="B1" s="67"/>
    </row>
    <row r="2" ht="27" customHeight="1" spans="2:2">
      <c r="B2" s="68"/>
    </row>
    <row r="3" ht="48" customHeight="1" spans="1:2">
      <c r="A3" s="63" t="s">
        <v>2</v>
      </c>
      <c r="B3" s="63" t="s">
        <v>1229</v>
      </c>
    </row>
    <row r="4" ht="48" customHeight="1" spans="1:2">
      <c r="A4" s="69" t="s">
        <v>1366</v>
      </c>
      <c r="B4" s="65">
        <v>134686</v>
      </c>
    </row>
    <row r="5" ht="48" customHeight="1" spans="1:2">
      <c r="A5" s="69" t="s">
        <v>1367</v>
      </c>
      <c r="B5" s="65">
        <v>201366</v>
      </c>
    </row>
    <row r="6" ht="48" customHeight="1" spans="1:2">
      <c r="A6" s="69" t="s">
        <v>1368</v>
      </c>
      <c r="B6" s="65">
        <v>59200</v>
      </c>
    </row>
    <row r="7" ht="48" customHeight="1" spans="1:2">
      <c r="A7" s="69" t="s">
        <v>1369</v>
      </c>
      <c r="B7" s="65">
        <v>12890</v>
      </c>
    </row>
    <row r="8" ht="48" customHeight="1" spans="1:2">
      <c r="A8" s="69" t="s">
        <v>1370</v>
      </c>
      <c r="B8" s="65">
        <v>180996</v>
      </c>
    </row>
    <row r="9" ht="48" customHeight="1" spans="1:2">
      <c r="A9" s="69" t="s">
        <v>1371</v>
      </c>
      <c r="B9" s="65">
        <f>201366+39400</f>
        <v>240766</v>
      </c>
    </row>
  </sheetData>
  <mergeCells count="1">
    <mergeCell ref="A1:B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I12" sqref="I12"/>
    </sheetView>
  </sheetViews>
  <sheetFormatPr defaultColWidth="9" defaultRowHeight="13.5" outlineLevelRow="7" outlineLevelCol="1"/>
  <cols>
    <col min="1" max="1" width="47.875" customWidth="1"/>
    <col min="2" max="2" width="27.875" customWidth="1"/>
  </cols>
  <sheetData>
    <row r="1" ht="39" customHeight="1" spans="1:2">
      <c r="A1" s="60" t="s">
        <v>1372</v>
      </c>
      <c r="B1" s="60"/>
    </row>
    <row r="2" ht="30" customHeight="1" spans="1:2">
      <c r="A2" s="61"/>
      <c r="B2" s="62" t="s">
        <v>1</v>
      </c>
    </row>
    <row r="3" ht="62" customHeight="1" spans="1:2">
      <c r="A3" s="63" t="s">
        <v>2</v>
      </c>
      <c r="B3" s="63" t="s">
        <v>1229</v>
      </c>
    </row>
    <row r="4" ht="62" customHeight="1" spans="1:2">
      <c r="A4" s="64" t="s">
        <v>1373</v>
      </c>
      <c r="B4" s="65">
        <v>2000</v>
      </c>
    </row>
    <row r="5" ht="62" customHeight="1" spans="1:2">
      <c r="A5" s="64" t="s">
        <v>1374</v>
      </c>
      <c r="B5" s="65">
        <v>5000</v>
      </c>
    </row>
    <row r="6" ht="62" customHeight="1" spans="1:2">
      <c r="A6" s="64" t="s">
        <v>1375</v>
      </c>
      <c r="B6" s="65">
        <v>5000</v>
      </c>
    </row>
    <row r="7" ht="62" customHeight="1" spans="1:2">
      <c r="A7" s="64" t="s">
        <v>1376</v>
      </c>
      <c r="B7" s="65">
        <v>16000</v>
      </c>
    </row>
    <row r="8" ht="62" customHeight="1" spans="1:2">
      <c r="A8" s="63" t="s">
        <v>56</v>
      </c>
      <c r="B8" s="66">
        <f>SUM(B4:B7)</f>
        <v>28000</v>
      </c>
    </row>
  </sheetData>
  <mergeCells count="1">
    <mergeCell ref="A1:B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4" sqref="D4"/>
    </sheetView>
  </sheetViews>
  <sheetFormatPr defaultColWidth="9" defaultRowHeight="13.5" outlineLevelCol="3"/>
  <cols>
    <col min="1" max="1" width="27.875" customWidth="1"/>
    <col min="2" max="2" width="21.375" style="104" customWidth="1"/>
    <col min="3" max="3" width="18.875" style="104" customWidth="1"/>
    <col min="4" max="4" width="15" style="104" customWidth="1"/>
  </cols>
  <sheetData>
    <row r="1" ht="36" customHeight="1" spans="1:4">
      <c r="A1" s="188" t="s">
        <v>20</v>
      </c>
      <c r="B1" s="188"/>
      <c r="C1" s="188"/>
      <c r="D1" s="188"/>
    </row>
    <row r="2" ht="28" customHeight="1" spans="1:4">
      <c r="A2" s="184"/>
      <c r="B2" s="178"/>
      <c r="C2" s="178"/>
      <c r="D2" s="178" t="s">
        <v>1</v>
      </c>
    </row>
    <row r="3" ht="30" customHeight="1" spans="1:4">
      <c r="A3" s="88" t="s">
        <v>2</v>
      </c>
      <c r="B3" s="89" t="s">
        <v>21</v>
      </c>
      <c r="C3" s="89" t="s">
        <v>22</v>
      </c>
      <c r="D3" s="89" t="s">
        <v>23</v>
      </c>
    </row>
    <row r="4" ht="30" customHeight="1" spans="1:4">
      <c r="A4" s="93" t="s">
        <v>5</v>
      </c>
      <c r="B4" s="189">
        <v>155100</v>
      </c>
      <c r="C4" s="189">
        <v>144918</v>
      </c>
      <c r="D4" s="183">
        <f t="shared" ref="D4:D14" si="0">B4/C4*100</f>
        <v>107.026042313584</v>
      </c>
    </row>
    <row r="5" ht="30" customHeight="1" spans="1:4">
      <c r="A5" s="93" t="s">
        <v>7</v>
      </c>
      <c r="B5" s="189">
        <v>103174</v>
      </c>
      <c r="C5" s="189">
        <v>169369</v>
      </c>
      <c r="D5" s="183">
        <f t="shared" si="0"/>
        <v>60.91669668003</v>
      </c>
    </row>
    <row r="6" ht="30" customHeight="1" spans="1:4">
      <c r="A6" s="93" t="s">
        <v>9</v>
      </c>
      <c r="B6" s="189">
        <v>9775</v>
      </c>
      <c r="C6" s="189">
        <v>9775</v>
      </c>
      <c r="D6" s="183">
        <f t="shared" si="0"/>
        <v>100</v>
      </c>
    </row>
    <row r="7" ht="30" customHeight="1" spans="1:4">
      <c r="A7" s="93" t="s">
        <v>11</v>
      </c>
      <c r="B7" s="189">
        <v>88116</v>
      </c>
      <c r="C7" s="189">
        <v>130903</v>
      </c>
      <c r="D7" s="183">
        <f t="shared" si="0"/>
        <v>67.3139653025523</v>
      </c>
    </row>
    <row r="8" ht="30" customHeight="1" spans="1:4">
      <c r="A8" s="93" t="s">
        <v>12</v>
      </c>
      <c r="B8" s="189">
        <v>5283</v>
      </c>
      <c r="C8" s="189">
        <v>28691</v>
      </c>
      <c r="D8" s="183">
        <f t="shared" si="0"/>
        <v>18.4134397546269</v>
      </c>
    </row>
    <row r="9" ht="30" customHeight="1" spans="1:4">
      <c r="A9" s="93" t="s">
        <v>13</v>
      </c>
      <c r="B9" s="189"/>
      <c r="C9" s="189"/>
      <c r="D9" s="183"/>
    </row>
    <row r="10" ht="30" customHeight="1" spans="1:4">
      <c r="A10" s="93" t="s">
        <v>14</v>
      </c>
      <c r="B10" s="189">
        <v>65880</v>
      </c>
      <c r="C10" s="189">
        <v>1458</v>
      </c>
      <c r="D10" s="183">
        <f t="shared" si="0"/>
        <v>4518.51851851852</v>
      </c>
    </row>
    <row r="11" ht="30" customHeight="1" spans="1:4">
      <c r="A11" s="93" t="s">
        <v>15</v>
      </c>
      <c r="B11" s="189">
        <v>55000</v>
      </c>
      <c r="C11" s="189">
        <v>48006</v>
      </c>
      <c r="D11" s="183">
        <f t="shared" si="0"/>
        <v>114.569012206807</v>
      </c>
    </row>
    <row r="12" ht="30" customHeight="1" spans="1:4">
      <c r="A12" s="93" t="s">
        <v>16</v>
      </c>
      <c r="B12" s="189"/>
      <c r="C12" s="189">
        <v>11000</v>
      </c>
      <c r="D12" s="183">
        <f t="shared" si="0"/>
        <v>0</v>
      </c>
    </row>
    <row r="13" ht="30" customHeight="1" spans="1:4">
      <c r="A13" s="93" t="s">
        <v>17</v>
      </c>
      <c r="B13" s="189">
        <v>1280</v>
      </c>
      <c r="C13" s="189">
        <v>4031</v>
      </c>
      <c r="D13" s="183">
        <f t="shared" si="0"/>
        <v>31.7539072190523</v>
      </c>
    </row>
    <row r="14" ht="30" customHeight="1" spans="1:4">
      <c r="A14" s="88" t="s">
        <v>18</v>
      </c>
      <c r="B14" s="190">
        <f>B4+B5+B9+B10+B11+B12+B13</f>
        <v>380434</v>
      </c>
      <c r="C14" s="190">
        <f>C4+C5+C9+C10+C11+C12+C13</f>
        <v>378782</v>
      </c>
      <c r="D14" s="180">
        <f t="shared" si="0"/>
        <v>100.436134768812</v>
      </c>
    </row>
  </sheetData>
  <mergeCells count="1">
    <mergeCell ref="A1:D1"/>
  </mergeCells>
  <printOptions horizontalCentered="1"/>
  <pageMargins left="0.751388888888889" right="0.751388888888889" top="1" bottom="1" header="0.511805555555556" footer="0.511805555555556"/>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G20" sqref="G20"/>
    </sheetView>
  </sheetViews>
  <sheetFormatPr defaultColWidth="9" defaultRowHeight="13.5" outlineLevelCol="3"/>
  <cols>
    <col min="1" max="1" width="29.625" style="49" customWidth="1"/>
    <col min="2" max="2" width="17.5" style="49" customWidth="1"/>
    <col min="3" max="3" width="35.875" style="49" customWidth="1"/>
    <col min="4" max="4" width="17.5" style="49" customWidth="1"/>
    <col min="5" max="16384" width="9" style="49"/>
  </cols>
  <sheetData>
    <row r="1" ht="22.5" spans="1:4">
      <c r="A1" s="50" t="s">
        <v>1377</v>
      </c>
      <c r="B1" s="50"/>
      <c r="C1" s="50"/>
      <c r="D1" s="50"/>
    </row>
    <row r="2" ht="21" customHeight="1" spans="1:4">
      <c r="A2" s="51" t="s">
        <v>1</v>
      </c>
      <c r="B2" s="51"/>
      <c r="C2" s="51"/>
      <c r="D2" s="51"/>
    </row>
    <row r="3" ht="26" customHeight="1" spans="1:4">
      <c r="A3" s="52" t="s">
        <v>1378</v>
      </c>
      <c r="B3" s="53" t="s">
        <v>1267</v>
      </c>
      <c r="C3" s="52" t="s">
        <v>1378</v>
      </c>
      <c r="D3" s="53" t="s">
        <v>1267</v>
      </c>
    </row>
    <row r="4" ht="26" customHeight="1" spans="1:4">
      <c r="A4" s="54"/>
      <c r="B4" s="55"/>
      <c r="C4" s="54"/>
      <c r="D4" s="55"/>
    </row>
    <row r="5" ht="26" customHeight="1" spans="1:4">
      <c r="A5" s="56" t="s">
        <v>1379</v>
      </c>
      <c r="B5" s="57">
        <v>11000</v>
      </c>
      <c r="C5" s="56" t="s">
        <v>1380</v>
      </c>
      <c r="D5" s="57">
        <f>31+18+500</f>
        <v>549</v>
      </c>
    </row>
    <row r="6" ht="26" customHeight="1" spans="1:4">
      <c r="A6" s="56" t="s">
        <v>1381</v>
      </c>
      <c r="B6" s="57"/>
      <c r="C6" s="56" t="s">
        <v>1382</v>
      </c>
      <c r="D6" s="57">
        <v>10500</v>
      </c>
    </row>
    <row r="7" ht="26" customHeight="1" spans="1:4">
      <c r="A7" s="56" t="s">
        <v>1383</v>
      </c>
      <c r="B7" s="57"/>
      <c r="C7" s="56" t="s">
        <v>1384</v>
      </c>
      <c r="D7" s="57"/>
    </row>
    <row r="8" ht="26" customHeight="1" spans="1:4">
      <c r="A8" s="56" t="s">
        <v>1385</v>
      </c>
      <c r="B8" s="57"/>
      <c r="C8" s="56" t="s">
        <v>1386</v>
      </c>
      <c r="D8" s="57"/>
    </row>
    <row r="9" ht="26" customHeight="1" spans="1:4">
      <c r="A9" s="56" t="s">
        <v>1387</v>
      </c>
      <c r="B9" s="57"/>
      <c r="C9" s="56"/>
      <c r="D9" s="57"/>
    </row>
    <row r="10" ht="26" customHeight="1" spans="1:4">
      <c r="A10" s="56"/>
      <c r="B10" s="57"/>
      <c r="C10" s="56"/>
      <c r="D10" s="57"/>
    </row>
    <row r="11" ht="26" customHeight="1" spans="1:4">
      <c r="A11" s="58" t="s">
        <v>1388</v>
      </c>
      <c r="B11" s="59">
        <f>SUM(B5:B9)</f>
        <v>11000</v>
      </c>
      <c r="C11" s="58" t="s">
        <v>1389</v>
      </c>
      <c r="D11" s="59">
        <f>SUM(D5:D8)</f>
        <v>11049</v>
      </c>
    </row>
    <row r="12" ht="26" customHeight="1" spans="1:4">
      <c r="A12" s="56" t="s">
        <v>1390</v>
      </c>
      <c r="B12" s="57">
        <v>18</v>
      </c>
      <c r="C12" s="56"/>
      <c r="D12" s="57"/>
    </row>
    <row r="13" ht="26" customHeight="1" spans="1:4">
      <c r="A13" s="56" t="s">
        <v>1391</v>
      </c>
      <c r="B13" s="57"/>
      <c r="C13" s="56" t="s">
        <v>1392</v>
      </c>
      <c r="D13" s="57"/>
    </row>
    <row r="14" ht="26" customHeight="1" spans="1:4">
      <c r="A14" s="56" t="s">
        <v>1393</v>
      </c>
      <c r="B14" s="57">
        <v>31</v>
      </c>
      <c r="C14" s="56" t="s">
        <v>1394</v>
      </c>
      <c r="D14" s="57"/>
    </row>
    <row r="15" ht="26" customHeight="1" spans="1:4">
      <c r="A15" s="52"/>
      <c r="B15" s="57"/>
      <c r="C15" s="56" t="s">
        <v>1395</v>
      </c>
      <c r="D15" s="57"/>
    </row>
    <row r="16" ht="26" customHeight="1" spans="1:4">
      <c r="A16" s="58" t="s">
        <v>1284</v>
      </c>
      <c r="B16" s="59">
        <f>B11+B12+B13+B14</f>
        <v>11049</v>
      </c>
      <c r="C16" s="58" t="s">
        <v>1285</v>
      </c>
      <c r="D16" s="59">
        <f>D11+D13+D14+D15</f>
        <v>11049</v>
      </c>
    </row>
  </sheetData>
  <mergeCells count="6">
    <mergeCell ref="A1:D1"/>
    <mergeCell ref="A2:D2"/>
    <mergeCell ref="A3:A4"/>
    <mergeCell ref="B3:B4"/>
    <mergeCell ref="C3:C4"/>
    <mergeCell ref="D3:D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A23" sqref="A23"/>
    </sheetView>
  </sheetViews>
  <sheetFormatPr defaultColWidth="10" defaultRowHeight="13.5" outlineLevelRow="7" outlineLevelCol="2"/>
  <cols>
    <col min="1" max="1" width="48.1" style="11" customWidth="1"/>
    <col min="2" max="2" width="31.775" style="11" customWidth="1"/>
    <col min="3" max="253" width="10" style="11"/>
    <col min="254" max="16384" width="10" style="31"/>
  </cols>
  <sheetData>
    <row r="1" s="11" customFormat="1" ht="28" customHeight="1" spans="1:2">
      <c r="A1" s="37" t="s">
        <v>1396</v>
      </c>
      <c r="B1" s="37"/>
    </row>
    <row r="2" s="11" customFormat="1" ht="21" customHeight="1" spans="2:2">
      <c r="B2" s="41" t="s">
        <v>1</v>
      </c>
    </row>
    <row r="3" s="11" customFormat="1" ht="29" customHeight="1" spans="1:3">
      <c r="A3" s="39" t="s">
        <v>2</v>
      </c>
      <c r="B3" s="40" t="s">
        <v>1267</v>
      </c>
      <c r="C3" s="41"/>
    </row>
    <row r="4" s="11" customFormat="1" ht="30" customHeight="1" spans="1:2">
      <c r="A4" s="42" t="s">
        <v>1397</v>
      </c>
      <c r="B4" s="47">
        <v>11000</v>
      </c>
    </row>
    <row r="5" s="11" customFormat="1" ht="30" customHeight="1" spans="1:2">
      <c r="A5" s="42" t="s">
        <v>47</v>
      </c>
      <c r="B5" s="48">
        <v>11000</v>
      </c>
    </row>
    <row r="6" s="11" customFormat="1" ht="30" customHeight="1" spans="1:2">
      <c r="A6" s="42" t="s">
        <v>51</v>
      </c>
      <c r="B6" s="48">
        <v>11000</v>
      </c>
    </row>
    <row r="7" s="11" customFormat="1" ht="30" customHeight="1" spans="1:2">
      <c r="A7" s="42" t="s">
        <v>1398</v>
      </c>
      <c r="B7" s="48">
        <v>11000</v>
      </c>
    </row>
    <row r="8" s="11" customFormat="1" ht="30" customHeight="1" spans="1:2">
      <c r="A8" s="42" t="s">
        <v>1399</v>
      </c>
      <c r="B8" s="48">
        <v>11000</v>
      </c>
    </row>
  </sheetData>
  <mergeCells count="1">
    <mergeCell ref="A1:B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G6" sqref="G6"/>
    </sheetView>
  </sheetViews>
  <sheetFormatPr defaultColWidth="10" defaultRowHeight="13.5" outlineLevelCol="2"/>
  <cols>
    <col min="1" max="1" width="48.1" style="11" customWidth="1"/>
    <col min="2" max="2" width="31.775" style="11" customWidth="1"/>
    <col min="3" max="253" width="10" style="11"/>
    <col min="254" max="16384" width="10" style="31"/>
  </cols>
  <sheetData>
    <row r="1" s="11" customFormat="1" ht="28" customHeight="1" spans="1:2">
      <c r="A1" s="37" t="s">
        <v>1400</v>
      </c>
      <c r="B1" s="37"/>
    </row>
    <row r="2" s="11" customFormat="1" ht="21" customHeight="1" spans="2:2">
      <c r="B2" s="38" t="s">
        <v>1</v>
      </c>
    </row>
    <row r="3" s="11" customFormat="1" ht="29" customHeight="1" spans="1:3">
      <c r="A3" s="45" t="s">
        <v>2</v>
      </c>
      <c r="B3" s="43" t="s">
        <v>1267</v>
      </c>
      <c r="C3" s="41"/>
    </row>
    <row r="4" s="44" customFormat="1" ht="30" customHeight="1" spans="1:2">
      <c r="A4" s="46" t="s">
        <v>1401</v>
      </c>
      <c r="B4" s="43">
        <v>549</v>
      </c>
    </row>
    <row r="5" s="11" customFormat="1" ht="30" customHeight="1" spans="1:2">
      <c r="A5" s="42" t="s">
        <v>1402</v>
      </c>
      <c r="B5" s="40">
        <v>49</v>
      </c>
    </row>
    <row r="6" s="11" customFormat="1" ht="30" customHeight="1" spans="1:2">
      <c r="A6" s="42" t="s">
        <v>1403</v>
      </c>
      <c r="B6" s="40">
        <v>500</v>
      </c>
    </row>
    <row r="7" s="44" customFormat="1" ht="30" customHeight="1" spans="1:2">
      <c r="A7" s="46" t="s">
        <v>1404</v>
      </c>
      <c r="B7" s="43">
        <v>10500</v>
      </c>
    </row>
    <row r="8" s="11" customFormat="1" ht="30" customHeight="1" spans="1:2">
      <c r="A8" s="42" t="s">
        <v>1405</v>
      </c>
      <c r="B8" s="40">
        <v>10500</v>
      </c>
    </row>
    <row r="9" s="44" customFormat="1" ht="30" customHeight="1" spans="1:2">
      <c r="A9" s="45" t="s">
        <v>19</v>
      </c>
      <c r="B9" s="43">
        <v>11000</v>
      </c>
    </row>
  </sheetData>
  <mergeCells count="1">
    <mergeCell ref="A1:B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F35" sqref="F35"/>
    </sheetView>
  </sheetViews>
  <sheetFormatPr defaultColWidth="10" defaultRowHeight="13.5" outlineLevelRow="5" outlineLevelCol="2"/>
  <cols>
    <col min="1" max="1" width="48.1" style="11" customWidth="1"/>
    <col min="2" max="2" width="31.775" style="11" customWidth="1"/>
    <col min="3" max="253" width="10" style="11"/>
    <col min="254" max="16384" width="10" style="31"/>
  </cols>
  <sheetData>
    <row r="1" s="11" customFormat="1" ht="28" customHeight="1" spans="1:2">
      <c r="A1" s="37" t="s">
        <v>1400</v>
      </c>
      <c r="B1" s="37"/>
    </row>
    <row r="2" s="11" customFormat="1" ht="21" customHeight="1" spans="2:2">
      <c r="B2" s="38" t="s">
        <v>1</v>
      </c>
    </row>
    <row r="3" s="11" customFormat="1" ht="29" customHeight="1" spans="1:3">
      <c r="A3" s="39" t="s">
        <v>1268</v>
      </c>
      <c r="B3" s="40" t="s">
        <v>1267</v>
      </c>
      <c r="C3" s="41"/>
    </row>
    <row r="4" s="11" customFormat="1" ht="30" customHeight="1" spans="1:2">
      <c r="A4" s="42" t="s">
        <v>1406</v>
      </c>
      <c r="B4" s="43">
        <v>550</v>
      </c>
    </row>
    <row r="5" s="11" customFormat="1" ht="30" customHeight="1" spans="1:2">
      <c r="A5" s="42" t="s">
        <v>1407</v>
      </c>
      <c r="B5" s="40">
        <v>550</v>
      </c>
    </row>
    <row r="6" s="11" customFormat="1" ht="30" customHeight="1" spans="1:2">
      <c r="A6" s="42" t="s">
        <v>1408</v>
      </c>
      <c r="B6" s="40">
        <v>550</v>
      </c>
    </row>
  </sheetData>
  <mergeCells count="1">
    <mergeCell ref="A1:B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F4" sqref="F4"/>
    </sheetView>
  </sheetViews>
  <sheetFormatPr defaultColWidth="9" defaultRowHeight="13.5" outlineLevelRow="5" outlineLevelCol="1"/>
  <cols>
    <col min="1" max="1" width="52.5" style="31" customWidth="1"/>
    <col min="2" max="2" width="44" style="31" customWidth="1"/>
    <col min="3" max="16384" width="9" style="31"/>
  </cols>
  <sheetData>
    <row r="1" s="31" customFormat="1" ht="28" customHeight="1" spans="1:2">
      <c r="A1" s="32" t="s">
        <v>1409</v>
      </c>
      <c r="B1" s="32"/>
    </row>
    <row r="2" s="31" customFormat="1" ht="28" customHeight="1" spans="2:2">
      <c r="B2" s="33" t="s">
        <v>1</v>
      </c>
    </row>
    <row r="3" s="31" customFormat="1" ht="36" customHeight="1" spans="1:2">
      <c r="A3" s="34" t="s">
        <v>1410</v>
      </c>
      <c r="B3" s="34" t="s">
        <v>1229</v>
      </c>
    </row>
    <row r="4" s="31" customFormat="1" ht="36" customHeight="1" spans="1:2">
      <c r="A4" s="35" t="s">
        <v>1411</v>
      </c>
      <c r="B4" s="36">
        <v>18</v>
      </c>
    </row>
    <row r="5" s="31" customFormat="1" ht="36" customHeight="1" spans="1:2">
      <c r="A5" s="35"/>
      <c r="B5" s="35"/>
    </row>
    <row r="6" s="31" customFormat="1" ht="36" customHeight="1" spans="1:2">
      <c r="A6" s="35"/>
      <c r="B6" s="35"/>
    </row>
  </sheetData>
  <mergeCells count="1">
    <mergeCell ref="A1:B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G7" sqref="G7"/>
    </sheetView>
  </sheetViews>
  <sheetFormatPr defaultColWidth="9" defaultRowHeight="12.75" outlineLevelCol="1"/>
  <cols>
    <col min="1" max="1" width="43.625" style="11" customWidth="1"/>
    <col min="2" max="2" width="20.5" style="11" customWidth="1"/>
    <col min="3" max="16383" width="9" style="11"/>
    <col min="16384" max="16384" width="9" style="27"/>
  </cols>
  <sheetData>
    <row r="1" s="11" customFormat="1" ht="36" customHeight="1" spans="1:2">
      <c r="A1" s="14" t="s">
        <v>1412</v>
      </c>
      <c r="B1" s="14"/>
    </row>
    <row r="2" s="11" customFormat="1" ht="21" customHeight="1" spans="2:2">
      <c r="B2" s="16" t="s">
        <v>1</v>
      </c>
    </row>
    <row r="3" s="11" customFormat="1" ht="30" customHeight="1" spans="1:2">
      <c r="A3" s="17" t="s">
        <v>1413</v>
      </c>
      <c r="B3" s="18" t="s">
        <v>1414</v>
      </c>
    </row>
    <row r="4" s="11" customFormat="1" ht="27" customHeight="1" spans="1:2">
      <c r="A4" s="19" t="s">
        <v>1415</v>
      </c>
      <c r="B4" s="28">
        <f>SUM(B5:B9)</f>
        <v>13290</v>
      </c>
    </row>
    <row r="5" s="11" customFormat="1" ht="27" customHeight="1" spans="1:2">
      <c r="A5" s="29" t="s">
        <v>1416</v>
      </c>
      <c r="B5" s="30">
        <v>3500</v>
      </c>
    </row>
    <row r="6" s="11" customFormat="1" ht="27" customHeight="1" spans="1:2">
      <c r="A6" s="29" t="s">
        <v>1417</v>
      </c>
      <c r="B6" s="30">
        <v>380</v>
      </c>
    </row>
    <row r="7" s="11" customFormat="1" ht="27" customHeight="1" spans="1:2">
      <c r="A7" s="29" t="s">
        <v>1418</v>
      </c>
      <c r="B7" s="30">
        <v>9400</v>
      </c>
    </row>
    <row r="8" s="11" customFormat="1" ht="27" customHeight="1" spans="1:2">
      <c r="A8" s="29" t="s">
        <v>55</v>
      </c>
      <c r="B8" s="30"/>
    </row>
    <row r="9" s="11" customFormat="1" ht="27" customHeight="1" spans="1:2">
      <c r="A9" s="29" t="s">
        <v>1419</v>
      </c>
      <c r="B9" s="30">
        <v>10</v>
      </c>
    </row>
    <row r="10" s="11" customFormat="1" ht="27" customHeight="1" spans="1:2">
      <c r="A10" s="19" t="s">
        <v>1420</v>
      </c>
      <c r="B10" s="28">
        <f>SUM(B11:B14)</f>
        <v>23909</v>
      </c>
    </row>
    <row r="11" s="11" customFormat="1" ht="27" customHeight="1" spans="1:2">
      <c r="A11" s="29" t="s">
        <v>1421</v>
      </c>
      <c r="B11" s="30">
        <v>13310</v>
      </c>
    </row>
    <row r="12" s="11" customFormat="1" ht="27" customHeight="1" spans="1:2">
      <c r="A12" s="29" t="s">
        <v>1422</v>
      </c>
      <c r="B12" s="30">
        <v>9</v>
      </c>
    </row>
    <row r="13" s="11" customFormat="1" ht="27" customHeight="1" spans="1:2">
      <c r="A13" s="29" t="s">
        <v>1423</v>
      </c>
      <c r="B13" s="30">
        <v>10500</v>
      </c>
    </row>
    <row r="14" s="11" customFormat="1" ht="27" customHeight="1" spans="1:2">
      <c r="A14" s="29" t="s">
        <v>1424</v>
      </c>
      <c r="B14" s="30">
        <v>90</v>
      </c>
    </row>
    <row r="15" s="11" customFormat="1" ht="27" customHeight="1" spans="1:2">
      <c r="A15" s="19" t="s">
        <v>1425</v>
      </c>
      <c r="B15" s="28">
        <f>SUM(B16:B19)</f>
        <v>102</v>
      </c>
    </row>
    <row r="16" s="11" customFormat="1" ht="27" customHeight="1" spans="1:2">
      <c r="A16" s="29" t="s">
        <v>1421</v>
      </c>
      <c r="B16" s="30">
        <v>100</v>
      </c>
    </row>
    <row r="17" s="11" customFormat="1" ht="27" customHeight="1" spans="1:2">
      <c r="A17" s="29" t="s">
        <v>1422</v>
      </c>
      <c r="B17" s="30">
        <v>2</v>
      </c>
    </row>
    <row r="18" s="11" customFormat="1" ht="27" customHeight="1" spans="1:2">
      <c r="A18" s="29" t="s">
        <v>1423</v>
      </c>
      <c r="B18" s="30"/>
    </row>
    <row r="19" s="11" customFormat="1" ht="27" customHeight="1" spans="1:2">
      <c r="A19" s="29" t="s">
        <v>1424</v>
      </c>
      <c r="B19" s="30"/>
    </row>
    <row r="20" s="11" customFormat="1" ht="30" customHeight="1" spans="1:2">
      <c r="A20" s="17" t="s">
        <v>1388</v>
      </c>
      <c r="B20" s="18">
        <f>B4+B10+B15</f>
        <v>37301</v>
      </c>
    </row>
  </sheetData>
  <mergeCells count="1">
    <mergeCell ref="A1:B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J11" sqref="J11"/>
    </sheetView>
  </sheetViews>
  <sheetFormatPr defaultColWidth="9" defaultRowHeight="12.75" outlineLevelCol="1"/>
  <cols>
    <col min="1" max="1" width="35.25" style="11" customWidth="1"/>
    <col min="2" max="2" width="24.5" style="12" customWidth="1"/>
    <col min="3" max="3" width="12.7" style="11"/>
    <col min="4" max="16383" width="9" style="11"/>
    <col min="16384" max="16384" width="9" style="13"/>
  </cols>
  <sheetData>
    <row r="1" s="11" customFormat="1" ht="24" spans="1:2">
      <c r="A1" s="14" t="s">
        <v>1426</v>
      </c>
      <c r="B1" s="14"/>
    </row>
    <row r="2" s="11" customFormat="1" ht="25.5" spans="1:2">
      <c r="A2" s="15"/>
      <c r="B2" s="16" t="s">
        <v>1</v>
      </c>
    </row>
    <row r="3" s="11" customFormat="1" ht="33" customHeight="1" spans="1:2">
      <c r="A3" s="17" t="s">
        <v>1413</v>
      </c>
      <c r="B3" s="18" t="s">
        <v>1414</v>
      </c>
    </row>
    <row r="4" s="11" customFormat="1" ht="33" customHeight="1" spans="1:2">
      <c r="A4" s="19" t="s">
        <v>1427</v>
      </c>
      <c r="B4" s="20">
        <f>SUM(B5:B7)</f>
        <v>11410</v>
      </c>
    </row>
    <row r="5" s="11" customFormat="1" ht="33" customHeight="1" spans="1:2">
      <c r="A5" s="21" t="s">
        <v>1428</v>
      </c>
      <c r="B5" s="22">
        <v>11000</v>
      </c>
    </row>
    <row r="6" s="11" customFormat="1" ht="33" customHeight="1" spans="1:2">
      <c r="A6" s="21" t="s">
        <v>1429</v>
      </c>
      <c r="B6" s="22">
        <v>400</v>
      </c>
    </row>
    <row r="7" s="11" customFormat="1" ht="33" customHeight="1" spans="1:2">
      <c r="A7" s="21" t="s">
        <v>1430</v>
      </c>
      <c r="B7" s="22">
        <v>10</v>
      </c>
    </row>
    <row r="8" s="11" customFormat="1" ht="33" customHeight="1" spans="1:2">
      <c r="A8" s="23" t="s">
        <v>1431</v>
      </c>
      <c r="B8" s="20">
        <f>SUM(B9:B10)</f>
        <v>23887</v>
      </c>
    </row>
    <row r="9" s="11" customFormat="1" ht="33" customHeight="1" spans="1:2">
      <c r="A9" s="21" t="s">
        <v>1432</v>
      </c>
      <c r="B9" s="22">
        <v>23867</v>
      </c>
    </row>
    <row r="10" s="11" customFormat="1" ht="33" customHeight="1" spans="1:2">
      <c r="A10" s="21" t="s">
        <v>1433</v>
      </c>
      <c r="B10" s="22">
        <v>20</v>
      </c>
    </row>
    <row r="11" s="11" customFormat="1" ht="33" customHeight="1" spans="1:2">
      <c r="A11" s="19" t="s">
        <v>1425</v>
      </c>
      <c r="B11" s="20">
        <f>SUM(B12:B13)</f>
        <v>60</v>
      </c>
    </row>
    <row r="12" s="11" customFormat="1" ht="33" customHeight="1" spans="1:2">
      <c r="A12" s="24" t="s">
        <v>1432</v>
      </c>
      <c r="B12" s="25">
        <v>60</v>
      </c>
    </row>
    <row r="13" s="11" customFormat="1" ht="33" customHeight="1" spans="1:2">
      <c r="A13" s="24" t="s">
        <v>1433</v>
      </c>
      <c r="B13" s="25"/>
    </row>
    <row r="14" s="11" customFormat="1" ht="33" customHeight="1" spans="1:2">
      <c r="A14" s="26" t="s">
        <v>1389</v>
      </c>
      <c r="B14" s="20">
        <f>B4+B8+B11</f>
        <v>35357</v>
      </c>
    </row>
  </sheetData>
  <mergeCells count="1">
    <mergeCell ref="A1:B1"/>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I32" sqref="I32"/>
    </sheetView>
  </sheetViews>
  <sheetFormatPr defaultColWidth="10" defaultRowHeight="13.5"/>
  <cols>
    <col min="1" max="1" width="45.7333333333333" style="1" customWidth="1"/>
    <col min="2" max="2" width="15.3833333333333" style="1" customWidth="1"/>
    <col min="3" max="3" width="11.8083333333333" style="1" customWidth="1"/>
    <col min="4" max="8" width="9.76666666666667" style="1" customWidth="1"/>
    <col min="9" max="9" width="14.3833333333333" style="1" customWidth="1"/>
    <col min="10" max="16383" width="10" style="1"/>
  </cols>
  <sheetData>
    <row r="1" s="1" customFormat="1" ht="28.45" customHeight="1" spans="1:9">
      <c r="A1" s="2" t="s">
        <v>1434</v>
      </c>
      <c r="B1" s="2"/>
      <c r="C1" s="2"/>
      <c r="D1" s="2"/>
      <c r="E1" s="2"/>
      <c r="F1" s="2"/>
      <c r="G1" s="2"/>
      <c r="H1" s="2"/>
      <c r="I1" s="2"/>
    </row>
    <row r="2" s="1" customFormat="1" ht="17.3" customHeight="1" spans="2:9">
      <c r="B2" s="3"/>
      <c r="F2" s="3"/>
      <c r="H2" s="3"/>
      <c r="I2" s="4" t="s">
        <v>1</v>
      </c>
    </row>
    <row r="3" s="1" customFormat="1" ht="18.8" customHeight="1" spans="1:9">
      <c r="A3" s="5" t="s">
        <v>1435</v>
      </c>
      <c r="B3" s="5" t="s">
        <v>1436</v>
      </c>
      <c r="C3" s="5" t="s">
        <v>1437</v>
      </c>
      <c r="D3" s="5" t="s">
        <v>1438</v>
      </c>
      <c r="E3" s="5" t="s">
        <v>1439</v>
      </c>
      <c r="F3" s="5" t="s">
        <v>1440</v>
      </c>
      <c r="G3" s="5"/>
      <c r="H3" s="5"/>
      <c r="I3" s="5"/>
    </row>
    <row r="4" s="1" customFormat="1" ht="18.8" customHeight="1" spans="1:9">
      <c r="A4" s="5"/>
      <c r="B4" s="5"/>
      <c r="C4" s="5"/>
      <c r="D4" s="5"/>
      <c r="E4" s="5"/>
      <c r="F4" s="5" t="s">
        <v>1441</v>
      </c>
      <c r="G4" s="5" t="s">
        <v>1442</v>
      </c>
      <c r="H4" s="5" t="s">
        <v>1443</v>
      </c>
      <c r="I4" s="5" t="s">
        <v>1444</v>
      </c>
    </row>
    <row r="5" s="1" customFormat="1" ht="24.1" customHeight="1" spans="1:9">
      <c r="A5" s="6" t="s">
        <v>1445</v>
      </c>
      <c r="B5" s="7"/>
      <c r="C5" s="7"/>
      <c r="D5" s="7"/>
      <c r="E5" s="7"/>
      <c r="F5" s="7"/>
      <c r="G5" s="7"/>
      <c r="H5" s="7"/>
      <c r="I5" s="8">
        <v>223.89</v>
      </c>
    </row>
    <row r="6" s="1" customFormat="1" ht="24.1" customHeight="1" spans="1:9">
      <c r="A6" s="6" t="s">
        <v>1446</v>
      </c>
      <c r="B6" s="7"/>
      <c r="C6" s="7"/>
      <c r="D6" s="7"/>
      <c r="E6" s="7"/>
      <c r="F6" s="7"/>
      <c r="G6" s="7"/>
      <c r="H6" s="7"/>
      <c r="I6" s="8">
        <v>111</v>
      </c>
    </row>
    <row r="7" s="1" customFormat="1" ht="23.35" customHeight="1" spans="1:9">
      <c r="A7" s="6" t="s">
        <v>1447</v>
      </c>
      <c r="B7" s="7" t="s">
        <v>1448</v>
      </c>
      <c r="C7" s="7" t="s">
        <v>1449</v>
      </c>
      <c r="D7" s="7" t="s">
        <v>1450</v>
      </c>
      <c r="E7" s="7" t="s">
        <v>1451</v>
      </c>
      <c r="F7" s="9">
        <v>1</v>
      </c>
      <c r="G7" s="7" t="s">
        <v>1452</v>
      </c>
      <c r="H7" s="10">
        <v>1110000</v>
      </c>
      <c r="I7" s="8">
        <v>111</v>
      </c>
    </row>
    <row r="8" s="1" customFormat="1" ht="24.1" customHeight="1" spans="1:9">
      <c r="A8" s="6" t="s">
        <v>1453</v>
      </c>
      <c r="B8" s="7"/>
      <c r="C8" s="7"/>
      <c r="D8" s="7"/>
      <c r="E8" s="7"/>
      <c r="F8" s="7"/>
      <c r="G8" s="7"/>
      <c r="H8" s="7"/>
      <c r="I8" s="8">
        <v>112.89</v>
      </c>
    </row>
    <row r="9" s="1" customFormat="1" ht="23.35" customHeight="1" spans="1:9">
      <c r="A9" s="6" t="s">
        <v>1454</v>
      </c>
      <c r="B9" s="7" t="s">
        <v>1455</v>
      </c>
      <c r="C9" s="7" t="s">
        <v>1449</v>
      </c>
      <c r="D9" s="7" t="s">
        <v>1450</v>
      </c>
      <c r="E9" s="7" t="s">
        <v>1456</v>
      </c>
      <c r="F9" s="9">
        <v>1</v>
      </c>
      <c r="G9" s="7" t="s">
        <v>1457</v>
      </c>
      <c r="H9" s="10">
        <v>200000</v>
      </c>
      <c r="I9" s="8">
        <v>20</v>
      </c>
    </row>
    <row r="10" s="1" customFormat="1" ht="23.35" customHeight="1" spans="1:9">
      <c r="A10" s="6" t="s">
        <v>1458</v>
      </c>
      <c r="B10" s="7" t="s">
        <v>1459</v>
      </c>
      <c r="C10" s="7" t="s">
        <v>1449</v>
      </c>
      <c r="D10" s="7" t="s">
        <v>1450</v>
      </c>
      <c r="E10" s="7" t="s">
        <v>1460</v>
      </c>
      <c r="F10" s="9">
        <v>1</v>
      </c>
      <c r="G10" s="7" t="s">
        <v>1452</v>
      </c>
      <c r="H10" s="10">
        <v>928900</v>
      </c>
      <c r="I10" s="8">
        <v>92.89</v>
      </c>
    </row>
    <row r="11" s="1" customFormat="1" ht="24.1" customHeight="1" spans="1:9">
      <c r="A11" s="6" t="s">
        <v>1461</v>
      </c>
      <c r="B11" s="7"/>
      <c r="C11" s="7"/>
      <c r="D11" s="7"/>
      <c r="E11" s="7"/>
      <c r="F11" s="7"/>
      <c r="G11" s="7"/>
      <c r="H11" s="7"/>
      <c r="I11" s="8">
        <v>31</v>
      </c>
    </row>
    <row r="12" s="1" customFormat="1" ht="24.1" customHeight="1" spans="1:9">
      <c r="A12" s="6" t="s">
        <v>1461</v>
      </c>
      <c r="B12" s="7"/>
      <c r="C12" s="7"/>
      <c r="D12" s="7"/>
      <c r="E12" s="7"/>
      <c r="F12" s="7"/>
      <c r="G12" s="7"/>
      <c r="H12" s="7"/>
      <c r="I12" s="8">
        <v>31</v>
      </c>
    </row>
    <row r="13" s="1" customFormat="1" ht="23.35" customHeight="1" spans="1:9">
      <c r="A13" s="6" t="s">
        <v>1462</v>
      </c>
      <c r="B13" s="7" t="s">
        <v>1463</v>
      </c>
      <c r="C13" s="7" t="s">
        <v>1464</v>
      </c>
      <c r="D13" s="7" t="s">
        <v>1450</v>
      </c>
      <c r="E13" s="7" t="s">
        <v>1460</v>
      </c>
      <c r="F13" s="9">
        <v>1</v>
      </c>
      <c r="G13" s="7" t="s">
        <v>1465</v>
      </c>
      <c r="H13" s="10">
        <v>10000</v>
      </c>
      <c r="I13" s="8">
        <v>1</v>
      </c>
    </row>
    <row r="14" s="1" customFormat="1" ht="23.35" customHeight="1" spans="1:9">
      <c r="A14" s="6" t="s">
        <v>1466</v>
      </c>
      <c r="B14" s="7" t="s">
        <v>1467</v>
      </c>
      <c r="C14" s="7" t="s">
        <v>1464</v>
      </c>
      <c r="D14" s="7" t="s">
        <v>1450</v>
      </c>
      <c r="E14" s="7" t="s">
        <v>1460</v>
      </c>
      <c r="F14" s="9">
        <v>1</v>
      </c>
      <c r="G14" s="7" t="s">
        <v>1468</v>
      </c>
      <c r="H14" s="10">
        <v>300000</v>
      </c>
      <c r="I14" s="8">
        <v>30</v>
      </c>
    </row>
  </sheetData>
  <mergeCells count="7">
    <mergeCell ref="A1:I1"/>
    <mergeCell ref="F3:I3"/>
    <mergeCell ref="A3:A4"/>
    <mergeCell ref="B3:B4"/>
    <mergeCell ref="C3:C4"/>
    <mergeCell ref="D3:D4"/>
    <mergeCell ref="E3:E4"/>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G33" sqref="G33"/>
    </sheetView>
  </sheetViews>
  <sheetFormatPr defaultColWidth="10" defaultRowHeight="13.5" outlineLevelCol="7"/>
  <cols>
    <col min="1" max="1" width="45.7333333333333" style="1" customWidth="1"/>
    <col min="2" max="2" width="15.3833333333333" style="1" customWidth="1"/>
    <col min="3" max="3" width="19.4083333333333" style="1" customWidth="1"/>
    <col min="4" max="4" width="9.76666666666667" style="1" customWidth="1"/>
    <col min="5" max="5" width="12.075" style="1" customWidth="1"/>
    <col min="6" max="6" width="14.7916666666667" style="1" customWidth="1"/>
    <col min="7" max="7" width="13.8416666666667" style="1" customWidth="1"/>
    <col min="8" max="8" width="16.0083333333333" style="1" customWidth="1"/>
    <col min="9" max="16383" width="10" style="1"/>
  </cols>
  <sheetData>
    <row r="1" s="1" customFormat="1" ht="28.45" customHeight="1" spans="1:8">
      <c r="A1" s="2" t="s">
        <v>1469</v>
      </c>
      <c r="B1" s="2"/>
      <c r="C1" s="2"/>
      <c r="D1" s="2"/>
      <c r="E1" s="2"/>
      <c r="F1" s="2"/>
      <c r="G1" s="2"/>
      <c r="H1" s="2"/>
    </row>
    <row r="2" s="1" customFormat="1" ht="17.3" customHeight="1" spans="2:8">
      <c r="B2" s="3"/>
      <c r="C2" s="3"/>
      <c r="D2" s="3"/>
      <c r="E2" s="4"/>
      <c r="H2" s="4" t="s">
        <v>1</v>
      </c>
    </row>
    <row r="3" s="1" customFormat="1" ht="22.6" customHeight="1" spans="1:8">
      <c r="A3" s="5" t="s">
        <v>1435</v>
      </c>
      <c r="B3" s="5" t="s">
        <v>1470</v>
      </c>
      <c r="C3" s="5" t="s">
        <v>1471</v>
      </c>
      <c r="D3" s="5" t="s">
        <v>1440</v>
      </c>
      <c r="E3" s="5"/>
      <c r="F3" s="5" t="s">
        <v>1472</v>
      </c>
      <c r="G3" s="5" t="s">
        <v>1473</v>
      </c>
      <c r="H3" s="5" t="s">
        <v>1474</v>
      </c>
    </row>
    <row r="4" s="1" customFormat="1" ht="18.8" customHeight="1" spans="1:8">
      <c r="A4" s="5"/>
      <c r="B4" s="5"/>
      <c r="C4" s="5"/>
      <c r="D4" s="5" t="s">
        <v>1475</v>
      </c>
      <c r="E4" s="5" t="s">
        <v>1476</v>
      </c>
      <c r="F4" s="5"/>
      <c r="G4" s="5"/>
      <c r="H4" s="5"/>
    </row>
    <row r="5" s="1" customFormat="1" ht="24.1" customHeight="1" spans="1:8">
      <c r="A5" s="6" t="s">
        <v>1445</v>
      </c>
      <c r="B5" s="7"/>
      <c r="C5" s="7"/>
      <c r="D5" s="7"/>
      <c r="E5" s="8">
        <v>131</v>
      </c>
      <c r="F5" s="7"/>
      <c r="G5" s="7"/>
      <c r="H5" s="7"/>
    </row>
    <row r="6" s="1" customFormat="1" ht="24.1" customHeight="1" spans="1:8">
      <c r="A6" s="6" t="s">
        <v>1477</v>
      </c>
      <c r="B6" s="7"/>
      <c r="C6" s="7"/>
      <c r="D6" s="7"/>
      <c r="E6" s="8">
        <v>111</v>
      </c>
      <c r="F6" s="7"/>
      <c r="G6" s="7"/>
      <c r="H6" s="7"/>
    </row>
    <row r="7" s="1" customFormat="1" ht="23.35" customHeight="1" spans="1:8">
      <c r="A7" s="6" t="s">
        <v>1478</v>
      </c>
      <c r="B7" s="7" t="s">
        <v>1479</v>
      </c>
      <c r="C7" s="7" t="s">
        <v>1480</v>
      </c>
      <c r="D7" s="9">
        <v>1</v>
      </c>
      <c r="E7" s="8">
        <v>111</v>
      </c>
      <c r="F7" s="7" t="s">
        <v>1446</v>
      </c>
      <c r="G7" s="7" t="s">
        <v>1481</v>
      </c>
      <c r="H7" s="7" t="s">
        <v>1482</v>
      </c>
    </row>
    <row r="8" s="1" customFormat="1" ht="24.1" customHeight="1" spans="1:8">
      <c r="A8" s="6" t="s">
        <v>1483</v>
      </c>
      <c r="B8" s="7"/>
      <c r="C8" s="7"/>
      <c r="D8" s="7"/>
      <c r="E8" s="8">
        <v>20</v>
      </c>
      <c r="F8" s="7"/>
      <c r="G8" s="7"/>
      <c r="H8" s="7"/>
    </row>
    <row r="9" s="1" customFormat="1" ht="23.35" customHeight="1" spans="1:8">
      <c r="A9" s="6" t="s">
        <v>1484</v>
      </c>
      <c r="B9" s="7" t="s">
        <v>1485</v>
      </c>
      <c r="C9" s="7" t="s">
        <v>1449</v>
      </c>
      <c r="D9" s="9">
        <v>1</v>
      </c>
      <c r="E9" s="8">
        <v>20</v>
      </c>
      <c r="F9" s="7" t="s">
        <v>1449</v>
      </c>
      <c r="G9" s="7" t="s">
        <v>1486</v>
      </c>
      <c r="H9" s="7" t="s">
        <v>1487</v>
      </c>
    </row>
  </sheetData>
  <mergeCells count="8">
    <mergeCell ref="A1:H1"/>
    <mergeCell ref="D3:E3"/>
    <mergeCell ref="A3:A4"/>
    <mergeCell ref="B3:B4"/>
    <mergeCell ref="C3:C4"/>
    <mergeCell ref="F3:F4"/>
    <mergeCell ref="G3:G4"/>
    <mergeCell ref="H3:H4"/>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9"/>
  <sheetViews>
    <sheetView workbookViewId="0">
      <selection activeCell="N18" sqref="N18"/>
    </sheetView>
  </sheetViews>
  <sheetFormatPr defaultColWidth="10" defaultRowHeight="13.5" outlineLevelCol="6"/>
  <cols>
    <col min="1" max="1" width="45.7333333333333" style="1" customWidth="1"/>
    <col min="2" max="2" width="15.3833333333333" style="1" customWidth="1"/>
    <col min="3" max="3" width="19.4083333333333" style="1" customWidth="1"/>
    <col min="4" max="4" width="9.76666666666667" style="1" customWidth="1"/>
    <col min="5" max="5" width="11.25" style="1" customWidth="1"/>
    <col min="6" max="6" width="12.075" style="1" customWidth="1"/>
    <col min="7" max="7" width="21.4416666666667" style="1" customWidth="1"/>
    <col min="8" max="16383" width="10" style="1"/>
  </cols>
  <sheetData>
    <row r="1" s="1" customFormat="1" ht="28.45" customHeight="1" spans="1:7">
      <c r="A1" s="2" t="s">
        <v>1488</v>
      </c>
      <c r="B1" s="2"/>
      <c r="C1" s="2"/>
      <c r="D1" s="2"/>
      <c r="E1" s="2"/>
      <c r="F1" s="2"/>
      <c r="G1" s="2"/>
    </row>
    <row r="2" s="1" customFormat="1" ht="17.3" customHeight="1" spans="2:7">
      <c r="B2" s="3"/>
      <c r="C2" s="3"/>
      <c r="D2" s="3"/>
      <c r="E2" s="3"/>
      <c r="F2" s="4"/>
      <c r="G2" s="4" t="s">
        <v>1</v>
      </c>
    </row>
    <row r="3" s="1" customFormat="1" ht="18.8" customHeight="1" spans="1:7">
      <c r="A3" s="5" t="s">
        <v>1435</v>
      </c>
      <c r="B3" s="5" t="s">
        <v>1489</v>
      </c>
      <c r="C3" s="5" t="s">
        <v>1490</v>
      </c>
      <c r="D3" s="5" t="s">
        <v>1440</v>
      </c>
      <c r="E3" s="5"/>
      <c r="F3" s="5"/>
      <c r="G3" s="5" t="s">
        <v>1491</v>
      </c>
    </row>
    <row r="4" s="1" customFormat="1" ht="18.8" customHeight="1" spans="1:7">
      <c r="A4" s="5"/>
      <c r="B4" s="5"/>
      <c r="C4" s="5"/>
      <c r="D4" s="5" t="s">
        <v>1441</v>
      </c>
      <c r="E4" s="5" t="s">
        <v>1443</v>
      </c>
      <c r="F4" s="5" t="s">
        <v>1444</v>
      </c>
      <c r="G4" s="5"/>
    </row>
    <row r="5" s="1" customFormat="1" ht="24.1" customHeight="1" spans="1:7">
      <c r="A5" s="6" t="s">
        <v>1492</v>
      </c>
      <c r="B5" s="7"/>
      <c r="C5" s="7"/>
      <c r="D5" s="7"/>
      <c r="E5" s="7"/>
      <c r="F5" s="8">
        <v>1.34</v>
      </c>
      <c r="G5" s="7"/>
    </row>
    <row r="6" s="1" customFormat="1" ht="24.1" customHeight="1" spans="1:7">
      <c r="A6" s="6" t="s">
        <v>1493</v>
      </c>
      <c r="B6" s="7"/>
      <c r="C6" s="7"/>
      <c r="D6" s="7"/>
      <c r="E6" s="7"/>
      <c r="F6" s="8">
        <v>1.34</v>
      </c>
      <c r="G6" s="7"/>
    </row>
    <row r="7" s="1" customFormat="1" ht="23.35" customHeight="1" spans="1:7">
      <c r="A7" s="6" t="s">
        <v>1494</v>
      </c>
      <c r="B7" s="7" t="s">
        <v>1495</v>
      </c>
      <c r="C7" s="7" t="s">
        <v>1496</v>
      </c>
      <c r="D7" s="9">
        <v>1</v>
      </c>
      <c r="E7" s="10">
        <v>2899</v>
      </c>
      <c r="F7" s="8">
        <v>0.29</v>
      </c>
      <c r="G7" s="7" t="s">
        <v>1497</v>
      </c>
    </row>
    <row r="8" s="1" customFormat="1" ht="23.35" customHeight="1" spans="1:7">
      <c r="A8" s="6"/>
      <c r="B8" s="7" t="s">
        <v>1498</v>
      </c>
      <c r="C8" s="7" t="s">
        <v>1499</v>
      </c>
      <c r="D8" s="9">
        <v>1</v>
      </c>
      <c r="E8" s="10">
        <v>10490</v>
      </c>
      <c r="F8" s="8">
        <v>1.05</v>
      </c>
      <c r="G8" s="7" t="s">
        <v>1500</v>
      </c>
    </row>
    <row r="9" s="1" customFormat="1" ht="24.1" customHeight="1" spans="1:7">
      <c r="A9" s="6" t="s">
        <v>1501</v>
      </c>
      <c r="B9" s="7"/>
      <c r="C9" s="7"/>
      <c r="D9" s="7"/>
      <c r="E9" s="7"/>
      <c r="F9" s="8">
        <v>59.3</v>
      </c>
      <c r="G9" s="7"/>
    </row>
    <row r="10" s="1" customFormat="1" ht="24.1" customHeight="1" spans="1:7">
      <c r="A10" s="6" t="s">
        <v>1502</v>
      </c>
      <c r="B10" s="7"/>
      <c r="C10" s="7"/>
      <c r="D10" s="7"/>
      <c r="E10" s="7"/>
      <c r="F10" s="8">
        <v>59.3</v>
      </c>
      <c r="G10" s="7"/>
    </row>
    <row r="11" s="1" customFormat="1" ht="23.35" customHeight="1" spans="1:7">
      <c r="A11" s="6" t="s">
        <v>1503</v>
      </c>
      <c r="B11" s="7" t="s">
        <v>1504</v>
      </c>
      <c r="C11" s="7" t="s">
        <v>1505</v>
      </c>
      <c r="D11" s="9">
        <v>1</v>
      </c>
      <c r="E11" s="10">
        <v>593000</v>
      </c>
      <c r="F11" s="8">
        <v>59.3</v>
      </c>
      <c r="G11" s="7" t="s">
        <v>1505</v>
      </c>
    </row>
    <row r="12" s="1" customFormat="1" ht="24.1" customHeight="1" spans="1:7">
      <c r="A12" s="6" t="s">
        <v>1506</v>
      </c>
      <c r="B12" s="7"/>
      <c r="C12" s="7"/>
      <c r="D12" s="7"/>
      <c r="E12" s="7"/>
      <c r="F12" s="8">
        <v>6</v>
      </c>
      <c r="G12" s="7"/>
    </row>
    <row r="13" s="1" customFormat="1" ht="24.1" customHeight="1" spans="1:7">
      <c r="A13" s="6" t="s">
        <v>1506</v>
      </c>
      <c r="B13" s="7"/>
      <c r="C13" s="7"/>
      <c r="D13" s="7"/>
      <c r="E13" s="7"/>
      <c r="F13" s="8">
        <v>6</v>
      </c>
      <c r="G13" s="7"/>
    </row>
    <row r="14" s="1" customFormat="1" ht="23.35" customHeight="1" spans="1:7">
      <c r="A14" s="6" t="s">
        <v>1507</v>
      </c>
      <c r="B14" s="7" t="s">
        <v>1508</v>
      </c>
      <c r="C14" s="7" t="s">
        <v>1509</v>
      </c>
      <c r="D14" s="9">
        <v>1</v>
      </c>
      <c r="E14" s="10">
        <v>60000</v>
      </c>
      <c r="F14" s="8">
        <v>6</v>
      </c>
      <c r="G14" s="7" t="s">
        <v>1510</v>
      </c>
    </row>
    <row r="15" s="1" customFormat="1" ht="24.1" customHeight="1" spans="1:7">
      <c r="A15" s="6" t="s">
        <v>1511</v>
      </c>
      <c r="B15" s="7"/>
      <c r="C15" s="7"/>
      <c r="D15" s="7"/>
      <c r="E15" s="7"/>
      <c r="F15" s="8">
        <v>12</v>
      </c>
      <c r="G15" s="7"/>
    </row>
    <row r="16" s="1" customFormat="1" ht="24.1" customHeight="1" spans="1:7">
      <c r="A16" s="6" t="s">
        <v>1511</v>
      </c>
      <c r="B16" s="7"/>
      <c r="C16" s="7"/>
      <c r="D16" s="7"/>
      <c r="E16" s="7"/>
      <c r="F16" s="8">
        <v>4</v>
      </c>
      <c r="G16" s="7"/>
    </row>
    <row r="17" s="1" customFormat="1" ht="23.35" customHeight="1" spans="1:7">
      <c r="A17" s="6" t="s">
        <v>1512</v>
      </c>
      <c r="B17" s="7" t="s">
        <v>1513</v>
      </c>
      <c r="C17" s="7" t="s">
        <v>1514</v>
      </c>
      <c r="D17" s="9">
        <v>1</v>
      </c>
      <c r="E17" s="10">
        <v>40000</v>
      </c>
      <c r="F17" s="8">
        <v>4</v>
      </c>
      <c r="G17" s="7" t="s">
        <v>1217</v>
      </c>
    </row>
    <row r="18" s="1" customFormat="1" ht="24.1" customHeight="1" spans="1:7">
      <c r="A18" s="6" t="s">
        <v>1515</v>
      </c>
      <c r="B18" s="7"/>
      <c r="C18" s="7"/>
      <c r="D18" s="7"/>
      <c r="E18" s="7"/>
      <c r="F18" s="8">
        <v>8</v>
      </c>
      <c r="G18" s="7"/>
    </row>
    <row r="19" s="1" customFormat="1" ht="23.35" customHeight="1" spans="1:7">
      <c r="A19" s="6" t="s">
        <v>1516</v>
      </c>
      <c r="B19" s="7" t="s">
        <v>1517</v>
      </c>
      <c r="C19" s="7" t="s">
        <v>1518</v>
      </c>
      <c r="D19" s="9">
        <v>1</v>
      </c>
      <c r="E19" s="10">
        <v>80000</v>
      </c>
      <c r="F19" s="8">
        <v>8</v>
      </c>
      <c r="G19" s="7" t="s">
        <v>1519</v>
      </c>
    </row>
    <row r="20" s="1" customFormat="1" ht="24.1" customHeight="1" spans="1:7">
      <c r="A20" s="6" t="s">
        <v>1520</v>
      </c>
      <c r="B20" s="7"/>
      <c r="C20" s="7"/>
      <c r="D20" s="7"/>
      <c r="E20" s="7"/>
      <c r="F20" s="8">
        <v>22.8</v>
      </c>
      <c r="G20" s="7"/>
    </row>
    <row r="21" s="1" customFormat="1" ht="24.1" customHeight="1" spans="1:7">
      <c r="A21" s="6" t="s">
        <v>1520</v>
      </c>
      <c r="B21" s="7"/>
      <c r="C21" s="7"/>
      <c r="D21" s="7"/>
      <c r="E21" s="7"/>
      <c r="F21" s="8">
        <v>22.8</v>
      </c>
      <c r="G21" s="7"/>
    </row>
    <row r="22" s="1" customFormat="1" ht="23.35" customHeight="1" spans="1:7">
      <c r="A22" s="6" t="s">
        <v>1521</v>
      </c>
      <c r="B22" s="7" t="s">
        <v>1522</v>
      </c>
      <c r="C22" s="7" t="s">
        <v>1523</v>
      </c>
      <c r="D22" s="9">
        <v>1</v>
      </c>
      <c r="E22" s="10">
        <v>180000</v>
      </c>
      <c r="F22" s="8">
        <v>18</v>
      </c>
      <c r="G22" s="7" t="s">
        <v>1524</v>
      </c>
    </row>
    <row r="23" s="1" customFormat="1" ht="23.35" customHeight="1" spans="1:7">
      <c r="A23" s="6" t="s">
        <v>1525</v>
      </c>
      <c r="B23" s="7" t="s">
        <v>1526</v>
      </c>
      <c r="C23" s="7" t="s">
        <v>1527</v>
      </c>
      <c r="D23" s="9">
        <v>10</v>
      </c>
      <c r="E23" s="10">
        <v>4800</v>
      </c>
      <c r="F23" s="8">
        <v>4.8</v>
      </c>
      <c r="G23" s="7" t="s">
        <v>1528</v>
      </c>
    </row>
    <row r="24" s="1" customFormat="1" ht="24.1" customHeight="1" spans="1:7">
      <c r="A24" s="6" t="s">
        <v>1529</v>
      </c>
      <c r="B24" s="7"/>
      <c r="C24" s="7"/>
      <c r="D24" s="7"/>
      <c r="E24" s="7"/>
      <c r="F24" s="8">
        <v>71</v>
      </c>
      <c r="G24" s="7"/>
    </row>
    <row r="25" s="1" customFormat="1" ht="24.1" customHeight="1" spans="1:7">
      <c r="A25" s="6" t="s">
        <v>1530</v>
      </c>
      <c r="B25" s="7"/>
      <c r="C25" s="7"/>
      <c r="D25" s="7"/>
      <c r="E25" s="7"/>
      <c r="F25" s="8">
        <v>71</v>
      </c>
      <c r="G25" s="7"/>
    </row>
    <row r="26" s="1" customFormat="1" ht="23.35" customHeight="1" spans="1:7">
      <c r="A26" s="6" t="s">
        <v>1531</v>
      </c>
      <c r="B26" s="7" t="s">
        <v>1526</v>
      </c>
      <c r="C26" s="7" t="s">
        <v>1532</v>
      </c>
      <c r="D26" s="9">
        <v>60</v>
      </c>
      <c r="E26" s="10">
        <v>8500</v>
      </c>
      <c r="F26" s="8">
        <v>51</v>
      </c>
      <c r="G26" s="7" t="s">
        <v>1533</v>
      </c>
    </row>
    <row r="27" s="1" customFormat="1" ht="23.35" customHeight="1" spans="1:7">
      <c r="A27" s="6" t="s">
        <v>1534</v>
      </c>
      <c r="B27" s="7" t="s">
        <v>1526</v>
      </c>
      <c r="C27" s="7" t="s">
        <v>1535</v>
      </c>
      <c r="D27" s="9">
        <v>40</v>
      </c>
      <c r="E27" s="10">
        <v>5000</v>
      </c>
      <c r="F27" s="8">
        <v>20</v>
      </c>
      <c r="G27" s="7" t="s">
        <v>1535</v>
      </c>
    </row>
    <row r="28" s="1" customFormat="1" ht="24.1" customHeight="1" spans="1:7">
      <c r="A28" s="6" t="s">
        <v>1536</v>
      </c>
      <c r="B28" s="7"/>
      <c r="C28" s="7"/>
      <c r="D28" s="7"/>
      <c r="E28" s="7"/>
      <c r="F28" s="8">
        <v>10000</v>
      </c>
      <c r="G28" s="7"/>
    </row>
    <row r="29" s="1" customFormat="1" ht="24.1" customHeight="1" spans="1:7">
      <c r="A29" s="6" t="s">
        <v>1536</v>
      </c>
      <c r="B29" s="7"/>
      <c r="C29" s="7"/>
      <c r="D29" s="7"/>
      <c r="E29" s="7"/>
      <c r="F29" s="8">
        <v>10000</v>
      </c>
      <c r="G29" s="7"/>
    </row>
    <row r="30" s="1" customFormat="1" ht="23.35" customHeight="1" spans="1:7">
      <c r="A30" s="6" t="s">
        <v>1537</v>
      </c>
      <c r="B30" s="7" t="s">
        <v>1538</v>
      </c>
      <c r="C30" s="7" t="s">
        <v>1537</v>
      </c>
      <c r="D30" s="9">
        <v>1</v>
      </c>
      <c r="E30" s="10">
        <v>100000000</v>
      </c>
      <c r="F30" s="8">
        <v>10000</v>
      </c>
      <c r="G30" s="7" t="s">
        <v>1539</v>
      </c>
    </row>
    <row r="31" s="1" customFormat="1" ht="24.1" customHeight="1" spans="1:7">
      <c r="A31" s="6" t="s">
        <v>1540</v>
      </c>
      <c r="B31" s="7"/>
      <c r="C31" s="7"/>
      <c r="D31" s="7"/>
      <c r="E31" s="7"/>
      <c r="F31" s="8">
        <v>0.69</v>
      </c>
      <c r="G31" s="7"/>
    </row>
    <row r="32" s="1" customFormat="1" ht="24.1" customHeight="1" spans="1:7">
      <c r="A32" s="6" t="s">
        <v>1540</v>
      </c>
      <c r="B32" s="7"/>
      <c r="C32" s="7"/>
      <c r="D32" s="7"/>
      <c r="E32" s="7"/>
      <c r="F32" s="8">
        <v>0.69</v>
      </c>
      <c r="G32" s="7"/>
    </row>
    <row r="33" s="1" customFormat="1" ht="23.35" customHeight="1" spans="1:7">
      <c r="A33" s="6" t="s">
        <v>1108</v>
      </c>
      <c r="B33" s="7" t="s">
        <v>1541</v>
      </c>
      <c r="C33" s="7" t="s">
        <v>1542</v>
      </c>
      <c r="D33" s="9">
        <v>3</v>
      </c>
      <c r="E33" s="10">
        <v>2300</v>
      </c>
      <c r="F33" s="8">
        <v>0.69</v>
      </c>
      <c r="G33" s="7" t="s">
        <v>1543</v>
      </c>
    </row>
    <row r="34" s="1" customFormat="1" ht="24.1" customHeight="1" spans="1:7">
      <c r="A34" s="6" t="s">
        <v>1544</v>
      </c>
      <c r="B34" s="7"/>
      <c r="C34" s="7"/>
      <c r="D34" s="7"/>
      <c r="E34" s="7"/>
      <c r="F34" s="8">
        <v>1</v>
      </c>
      <c r="G34" s="7"/>
    </row>
    <row r="35" s="1" customFormat="1" ht="24.1" customHeight="1" spans="1:7">
      <c r="A35" s="6" t="s">
        <v>1545</v>
      </c>
      <c r="B35" s="7"/>
      <c r="C35" s="7"/>
      <c r="D35" s="7"/>
      <c r="E35" s="7"/>
      <c r="F35" s="8">
        <v>1</v>
      </c>
      <c r="G35" s="7"/>
    </row>
    <row r="36" s="1" customFormat="1" ht="23.35" customHeight="1" spans="1:7">
      <c r="A36" s="6" t="s">
        <v>1546</v>
      </c>
      <c r="B36" s="7" t="s">
        <v>1547</v>
      </c>
      <c r="C36" s="7" t="s">
        <v>1548</v>
      </c>
      <c r="D36" s="9">
        <v>1</v>
      </c>
      <c r="E36" s="10">
        <v>10000</v>
      </c>
      <c r="F36" s="8">
        <v>1</v>
      </c>
      <c r="G36" s="7" t="s">
        <v>1549</v>
      </c>
    </row>
    <row r="37" s="1" customFormat="1" ht="24.1" customHeight="1" spans="1:7">
      <c r="A37" s="6" t="s">
        <v>1550</v>
      </c>
      <c r="B37" s="7"/>
      <c r="C37" s="7"/>
      <c r="D37" s="7"/>
      <c r="E37" s="7"/>
      <c r="F37" s="8">
        <v>85</v>
      </c>
      <c r="G37" s="7"/>
    </row>
    <row r="38" s="1" customFormat="1" ht="24.1" customHeight="1" spans="1:7">
      <c r="A38" s="6" t="s">
        <v>1550</v>
      </c>
      <c r="B38" s="7"/>
      <c r="C38" s="7"/>
      <c r="D38" s="7"/>
      <c r="E38" s="7"/>
      <c r="F38" s="8">
        <v>85</v>
      </c>
      <c r="G38" s="7"/>
    </row>
    <row r="39" s="1" customFormat="1" ht="23.35" customHeight="1" spans="1:7">
      <c r="A39" s="6" t="s">
        <v>1551</v>
      </c>
      <c r="B39" s="7" t="s">
        <v>1526</v>
      </c>
      <c r="C39" s="7" t="s">
        <v>1552</v>
      </c>
      <c r="D39" s="9">
        <v>43</v>
      </c>
      <c r="E39" s="10">
        <v>5000</v>
      </c>
      <c r="F39" s="8">
        <v>21.5</v>
      </c>
      <c r="G39" s="7" t="s">
        <v>1552</v>
      </c>
    </row>
    <row r="40" s="1" customFormat="1" ht="23.35" customHeight="1" spans="1:7">
      <c r="A40" s="6"/>
      <c r="B40" s="7" t="s">
        <v>1553</v>
      </c>
      <c r="C40" s="7" t="s">
        <v>1554</v>
      </c>
      <c r="D40" s="9">
        <v>1</v>
      </c>
      <c r="E40" s="10">
        <v>156000</v>
      </c>
      <c r="F40" s="8">
        <v>15.6</v>
      </c>
      <c r="G40" s="7" t="s">
        <v>1555</v>
      </c>
    </row>
    <row r="41" s="1" customFormat="1" ht="23.35" customHeight="1" spans="1:7">
      <c r="A41" s="6"/>
      <c r="B41" s="7"/>
      <c r="C41" s="7" t="s">
        <v>1496</v>
      </c>
      <c r="D41" s="9">
        <v>14</v>
      </c>
      <c r="E41" s="10">
        <v>4392.85</v>
      </c>
      <c r="F41" s="8">
        <v>6.15</v>
      </c>
      <c r="G41" s="7" t="s">
        <v>1496</v>
      </c>
    </row>
    <row r="42" s="1" customFormat="1" ht="23.35" customHeight="1" spans="1:7">
      <c r="A42" s="6"/>
      <c r="B42" s="7"/>
      <c r="C42" s="7" t="s">
        <v>1556</v>
      </c>
      <c r="D42" s="9">
        <v>12</v>
      </c>
      <c r="E42" s="10">
        <v>4166.66</v>
      </c>
      <c r="F42" s="8">
        <v>5</v>
      </c>
      <c r="G42" s="7" t="s">
        <v>1557</v>
      </c>
    </row>
    <row r="43" s="1" customFormat="1" ht="23.35" customHeight="1" spans="1:7">
      <c r="A43" s="6"/>
      <c r="B43" s="7"/>
      <c r="C43" s="7" t="s">
        <v>1558</v>
      </c>
      <c r="D43" s="9">
        <v>8</v>
      </c>
      <c r="E43" s="10">
        <v>5000</v>
      </c>
      <c r="F43" s="8">
        <v>4</v>
      </c>
      <c r="G43" s="7" t="s">
        <v>1558</v>
      </c>
    </row>
    <row r="44" s="1" customFormat="1" ht="23.35" customHeight="1" spans="1:7">
      <c r="A44" s="6"/>
      <c r="B44" s="7"/>
      <c r="C44" s="7" t="s">
        <v>1559</v>
      </c>
      <c r="D44" s="9">
        <v>1</v>
      </c>
      <c r="E44" s="10">
        <v>27500</v>
      </c>
      <c r="F44" s="8">
        <v>2.75</v>
      </c>
      <c r="G44" s="7" t="s">
        <v>1559</v>
      </c>
    </row>
    <row r="45" s="1" customFormat="1" ht="23.35" customHeight="1" spans="1:7">
      <c r="A45" s="6" t="s">
        <v>1560</v>
      </c>
      <c r="B45" s="7" t="s">
        <v>1561</v>
      </c>
      <c r="C45" s="7" t="s">
        <v>1562</v>
      </c>
      <c r="D45" s="9">
        <v>2</v>
      </c>
      <c r="E45" s="10">
        <v>150000</v>
      </c>
      <c r="F45" s="8">
        <v>30</v>
      </c>
      <c r="G45" s="7" t="s">
        <v>1563</v>
      </c>
    </row>
    <row r="46" s="1" customFormat="1" ht="24.1" customHeight="1" spans="1:7">
      <c r="A46" s="6" t="s">
        <v>1564</v>
      </c>
      <c r="B46" s="7"/>
      <c r="C46" s="7"/>
      <c r="D46" s="7"/>
      <c r="E46" s="7"/>
      <c r="F46" s="8">
        <v>25</v>
      </c>
      <c r="G46" s="7"/>
    </row>
    <row r="47" s="1" customFormat="1" ht="24.1" customHeight="1" spans="1:7">
      <c r="A47" s="6" t="s">
        <v>1564</v>
      </c>
      <c r="B47" s="7"/>
      <c r="C47" s="7"/>
      <c r="D47" s="7"/>
      <c r="E47" s="7"/>
      <c r="F47" s="8">
        <v>25</v>
      </c>
      <c r="G47" s="7"/>
    </row>
    <row r="48" s="1" customFormat="1" ht="23.35" customHeight="1" spans="1:7">
      <c r="A48" s="6" t="s">
        <v>1565</v>
      </c>
      <c r="B48" s="7" t="s">
        <v>1566</v>
      </c>
      <c r="C48" s="7" t="s">
        <v>1567</v>
      </c>
      <c r="D48" s="9">
        <v>1</v>
      </c>
      <c r="E48" s="10">
        <v>250000</v>
      </c>
      <c r="F48" s="8">
        <v>25</v>
      </c>
      <c r="G48" s="7" t="s">
        <v>1568</v>
      </c>
    </row>
    <row r="49" s="1" customFormat="1" ht="24.1" customHeight="1" spans="1:7">
      <c r="A49" s="6" t="s">
        <v>1569</v>
      </c>
      <c r="B49" s="7"/>
      <c r="C49" s="7"/>
      <c r="D49" s="7"/>
      <c r="E49" s="7"/>
      <c r="F49" s="8">
        <v>1478.15</v>
      </c>
      <c r="G49" s="7"/>
    </row>
    <row r="50" s="1" customFormat="1" ht="24.1" customHeight="1" spans="1:7">
      <c r="A50" s="6" t="s">
        <v>1569</v>
      </c>
      <c r="B50" s="7"/>
      <c r="C50" s="7"/>
      <c r="D50" s="7"/>
      <c r="E50" s="7"/>
      <c r="F50" s="8">
        <v>1439.15</v>
      </c>
      <c r="G50" s="7"/>
    </row>
    <row r="51" s="1" customFormat="1" ht="23.35" customHeight="1" spans="1:7">
      <c r="A51" s="6" t="s">
        <v>1570</v>
      </c>
      <c r="B51" s="7" t="s">
        <v>1571</v>
      </c>
      <c r="C51" s="7" t="s">
        <v>1572</v>
      </c>
      <c r="D51" s="9">
        <v>10</v>
      </c>
      <c r="E51" s="10">
        <v>200990</v>
      </c>
      <c r="F51" s="8">
        <v>200.99</v>
      </c>
      <c r="G51" s="7" t="s">
        <v>1572</v>
      </c>
    </row>
    <row r="52" s="1" customFormat="1" ht="23.35" customHeight="1" spans="1:7">
      <c r="A52" s="6" t="s">
        <v>1573</v>
      </c>
      <c r="B52" s="7" t="s">
        <v>1571</v>
      </c>
      <c r="C52" s="7" t="s">
        <v>1574</v>
      </c>
      <c r="D52" s="9">
        <v>10</v>
      </c>
      <c r="E52" s="10">
        <v>22000</v>
      </c>
      <c r="F52" s="8">
        <v>22</v>
      </c>
      <c r="G52" s="7" t="s">
        <v>1574</v>
      </c>
    </row>
    <row r="53" s="1" customFormat="1" ht="23.35" customHeight="1" spans="1:7">
      <c r="A53" s="6" t="s">
        <v>1575</v>
      </c>
      <c r="B53" s="7" t="s">
        <v>1576</v>
      </c>
      <c r="C53" s="7" t="s">
        <v>1576</v>
      </c>
      <c r="D53" s="9">
        <v>2</v>
      </c>
      <c r="E53" s="10">
        <v>1529050</v>
      </c>
      <c r="F53" s="8">
        <v>305.81</v>
      </c>
      <c r="G53" s="7" t="s">
        <v>1577</v>
      </c>
    </row>
    <row r="54" s="1" customFormat="1" ht="23.35" customHeight="1" spans="1:7">
      <c r="A54" s="6" t="s">
        <v>1578</v>
      </c>
      <c r="B54" s="7" t="s">
        <v>1571</v>
      </c>
      <c r="C54" s="7" t="s">
        <v>1579</v>
      </c>
      <c r="D54" s="9">
        <v>10</v>
      </c>
      <c r="E54" s="10">
        <v>15000</v>
      </c>
      <c r="F54" s="8">
        <v>15</v>
      </c>
      <c r="G54" s="7" t="s">
        <v>1579</v>
      </c>
    </row>
    <row r="55" s="1" customFormat="1" ht="23.35" customHeight="1" spans="1:7">
      <c r="A55" s="6" t="s">
        <v>1580</v>
      </c>
      <c r="B55" s="7" t="s">
        <v>1581</v>
      </c>
      <c r="C55" s="7" t="s">
        <v>1581</v>
      </c>
      <c r="D55" s="9">
        <v>1</v>
      </c>
      <c r="E55" s="10">
        <v>1927500</v>
      </c>
      <c r="F55" s="8">
        <v>192.75</v>
      </c>
      <c r="G55" s="7" t="s">
        <v>1582</v>
      </c>
    </row>
    <row r="56" s="1" customFormat="1" ht="23.35" customHeight="1" spans="1:7">
      <c r="A56" s="6" t="s">
        <v>1583</v>
      </c>
      <c r="B56" s="7" t="s">
        <v>1571</v>
      </c>
      <c r="C56" s="7" t="s">
        <v>1584</v>
      </c>
      <c r="D56" s="9">
        <v>10</v>
      </c>
      <c r="E56" s="10">
        <v>35000</v>
      </c>
      <c r="F56" s="8">
        <v>35</v>
      </c>
      <c r="G56" s="7" t="s">
        <v>1584</v>
      </c>
    </row>
    <row r="57" s="1" customFormat="1" ht="23.35" customHeight="1" spans="1:7">
      <c r="A57" s="6" t="s">
        <v>1585</v>
      </c>
      <c r="B57" s="7" t="s">
        <v>1571</v>
      </c>
      <c r="C57" s="7" t="s">
        <v>1586</v>
      </c>
      <c r="D57" s="9">
        <v>50</v>
      </c>
      <c r="E57" s="10">
        <v>6000</v>
      </c>
      <c r="F57" s="8">
        <v>30</v>
      </c>
      <c r="G57" s="7" t="s">
        <v>1586</v>
      </c>
    </row>
    <row r="58" s="1" customFormat="1" ht="23.35" customHeight="1" spans="1:7">
      <c r="A58" s="6" t="s">
        <v>1587</v>
      </c>
      <c r="B58" s="7" t="s">
        <v>1571</v>
      </c>
      <c r="C58" s="7" t="s">
        <v>1572</v>
      </c>
      <c r="D58" s="9">
        <v>1</v>
      </c>
      <c r="E58" s="10">
        <v>756200</v>
      </c>
      <c r="F58" s="8">
        <v>75.62</v>
      </c>
      <c r="G58" s="7" t="s">
        <v>1588</v>
      </c>
    </row>
    <row r="59" s="1" customFormat="1" ht="23.35" customHeight="1" spans="1:7">
      <c r="A59" s="6" t="s">
        <v>1589</v>
      </c>
      <c r="B59" s="7" t="s">
        <v>1571</v>
      </c>
      <c r="C59" s="7" t="s">
        <v>1572</v>
      </c>
      <c r="D59" s="9">
        <v>1</v>
      </c>
      <c r="E59" s="10">
        <v>450000</v>
      </c>
      <c r="F59" s="8">
        <v>45</v>
      </c>
      <c r="G59" s="7" t="s">
        <v>1572</v>
      </c>
    </row>
    <row r="60" s="1" customFormat="1" ht="23.35" customHeight="1" spans="1:7">
      <c r="A60" s="6" t="s">
        <v>1590</v>
      </c>
      <c r="B60" s="7" t="s">
        <v>1571</v>
      </c>
      <c r="C60" s="7" t="s">
        <v>1572</v>
      </c>
      <c r="D60" s="9">
        <v>1</v>
      </c>
      <c r="E60" s="10">
        <v>706900</v>
      </c>
      <c r="F60" s="8">
        <v>70.69</v>
      </c>
      <c r="G60" s="7" t="s">
        <v>1572</v>
      </c>
    </row>
    <row r="61" s="1" customFormat="1" ht="23.35" customHeight="1" spans="1:7">
      <c r="A61" s="6" t="s">
        <v>1591</v>
      </c>
      <c r="B61" s="7" t="s">
        <v>1459</v>
      </c>
      <c r="C61" s="7" t="s">
        <v>1459</v>
      </c>
      <c r="D61" s="9">
        <v>50</v>
      </c>
      <c r="E61" s="10">
        <v>16600</v>
      </c>
      <c r="F61" s="8">
        <v>83</v>
      </c>
      <c r="G61" s="7" t="s">
        <v>1553</v>
      </c>
    </row>
    <row r="62" s="1" customFormat="1" ht="23.35" customHeight="1" spans="1:7">
      <c r="A62" s="6" t="s">
        <v>1592</v>
      </c>
      <c r="B62" s="7" t="s">
        <v>1571</v>
      </c>
      <c r="C62" s="7" t="s">
        <v>1572</v>
      </c>
      <c r="D62" s="9">
        <v>1</v>
      </c>
      <c r="E62" s="10">
        <v>210000</v>
      </c>
      <c r="F62" s="8">
        <v>21</v>
      </c>
      <c r="G62" s="7" t="s">
        <v>1572</v>
      </c>
    </row>
    <row r="63" s="1" customFormat="1" ht="23.35" customHeight="1" spans="1:7">
      <c r="A63" s="6" t="s">
        <v>1593</v>
      </c>
      <c r="B63" s="7" t="s">
        <v>1571</v>
      </c>
      <c r="C63" s="7" t="s">
        <v>1572</v>
      </c>
      <c r="D63" s="9">
        <v>1</v>
      </c>
      <c r="E63" s="10">
        <v>2370000</v>
      </c>
      <c r="F63" s="8">
        <v>237</v>
      </c>
      <c r="G63" s="7" t="s">
        <v>1572</v>
      </c>
    </row>
    <row r="64" s="1" customFormat="1" ht="23.35" customHeight="1" spans="1:7">
      <c r="A64" s="6" t="s">
        <v>1594</v>
      </c>
      <c r="B64" s="7" t="s">
        <v>1576</v>
      </c>
      <c r="C64" s="7" t="s">
        <v>1576</v>
      </c>
      <c r="D64" s="9">
        <v>2</v>
      </c>
      <c r="E64" s="10">
        <v>526450</v>
      </c>
      <c r="F64" s="8">
        <v>105.29</v>
      </c>
      <c r="G64" s="7" t="s">
        <v>1576</v>
      </c>
    </row>
    <row r="65" s="1" customFormat="1" ht="24.1" customHeight="1" spans="1:7">
      <c r="A65" s="6" t="s">
        <v>1595</v>
      </c>
      <c r="B65" s="7"/>
      <c r="C65" s="7"/>
      <c r="D65" s="7"/>
      <c r="E65" s="7"/>
      <c r="F65" s="8">
        <v>30</v>
      </c>
      <c r="G65" s="7"/>
    </row>
    <row r="66" s="1" customFormat="1" ht="23.35" customHeight="1" spans="1:7">
      <c r="A66" s="6" t="s">
        <v>1596</v>
      </c>
      <c r="B66" s="7" t="s">
        <v>1459</v>
      </c>
      <c r="C66" s="7" t="s">
        <v>1597</v>
      </c>
      <c r="D66" s="9">
        <v>10</v>
      </c>
      <c r="E66" s="10">
        <v>30000</v>
      </c>
      <c r="F66" s="8">
        <v>30</v>
      </c>
      <c r="G66" s="7" t="s">
        <v>1597</v>
      </c>
    </row>
    <row r="67" s="1" customFormat="1" ht="24.1" customHeight="1" spans="1:7">
      <c r="A67" s="6" t="s">
        <v>1598</v>
      </c>
      <c r="B67" s="7"/>
      <c r="C67" s="7"/>
      <c r="D67" s="7"/>
      <c r="E67" s="7"/>
      <c r="F67" s="8">
        <v>9</v>
      </c>
      <c r="G67" s="7"/>
    </row>
    <row r="68" s="1" customFormat="1" ht="23.35" customHeight="1" spans="1:7">
      <c r="A68" s="6" t="s">
        <v>1599</v>
      </c>
      <c r="B68" s="7" t="s">
        <v>1574</v>
      </c>
      <c r="C68" s="7" t="s">
        <v>1600</v>
      </c>
      <c r="D68" s="9">
        <v>1</v>
      </c>
      <c r="E68" s="10">
        <v>90000</v>
      </c>
      <c r="F68" s="8">
        <v>9</v>
      </c>
      <c r="G68" s="7" t="s">
        <v>1600</v>
      </c>
    </row>
    <row r="69" s="1" customFormat="1" ht="24.1" customHeight="1" spans="1:7">
      <c r="A69" s="6" t="s">
        <v>1601</v>
      </c>
      <c r="B69" s="7"/>
      <c r="C69" s="7"/>
      <c r="D69" s="7"/>
      <c r="E69" s="7"/>
      <c r="F69" s="8">
        <v>27</v>
      </c>
      <c r="G69" s="7"/>
    </row>
    <row r="70" s="1" customFormat="1" ht="24.1" customHeight="1" spans="1:7">
      <c r="A70" s="6" t="s">
        <v>1601</v>
      </c>
      <c r="B70" s="7"/>
      <c r="C70" s="7"/>
      <c r="D70" s="7"/>
      <c r="E70" s="7"/>
      <c r="F70" s="8">
        <v>27</v>
      </c>
      <c r="G70" s="7"/>
    </row>
    <row r="71" s="1" customFormat="1" ht="23.35" customHeight="1" spans="1:7">
      <c r="A71" s="6" t="s">
        <v>1602</v>
      </c>
      <c r="B71" s="7" t="s">
        <v>1603</v>
      </c>
      <c r="C71" s="7" t="s">
        <v>1604</v>
      </c>
      <c r="D71" s="9">
        <v>22</v>
      </c>
      <c r="E71" s="10">
        <v>5000</v>
      </c>
      <c r="F71" s="8">
        <v>11</v>
      </c>
      <c r="G71" s="7" t="s">
        <v>1514</v>
      </c>
    </row>
    <row r="72" s="1" customFormat="1" ht="23.35" customHeight="1" spans="1:7">
      <c r="A72" s="6"/>
      <c r="B72" s="7" t="s">
        <v>1605</v>
      </c>
      <c r="C72" s="7" t="s">
        <v>1606</v>
      </c>
      <c r="D72" s="9">
        <v>1</v>
      </c>
      <c r="E72" s="10">
        <v>160000</v>
      </c>
      <c r="F72" s="8">
        <v>16</v>
      </c>
      <c r="G72" s="7" t="s">
        <v>1606</v>
      </c>
    </row>
    <row r="73" s="1" customFormat="1" ht="24.1" customHeight="1" spans="1:7">
      <c r="A73" s="6" t="s">
        <v>1445</v>
      </c>
      <c r="B73" s="7"/>
      <c r="C73" s="7"/>
      <c r="D73" s="7"/>
      <c r="E73" s="7"/>
      <c r="F73" s="8">
        <v>15562.62</v>
      </c>
      <c r="G73" s="7"/>
    </row>
    <row r="74" s="1" customFormat="1" ht="24.1" customHeight="1" spans="1:7">
      <c r="A74" s="6" t="s">
        <v>1445</v>
      </c>
      <c r="B74" s="7"/>
      <c r="C74" s="7"/>
      <c r="D74" s="7"/>
      <c r="E74" s="7"/>
      <c r="F74" s="8">
        <v>14870.63</v>
      </c>
      <c r="G74" s="7"/>
    </row>
    <row r="75" s="1" customFormat="1" ht="23.35" customHeight="1" spans="1:7">
      <c r="A75" s="6" t="s">
        <v>1607</v>
      </c>
      <c r="B75" s="7" t="s">
        <v>1608</v>
      </c>
      <c r="C75" s="7" t="s">
        <v>1609</v>
      </c>
      <c r="D75" s="9">
        <v>1</v>
      </c>
      <c r="E75" s="10">
        <v>1630200</v>
      </c>
      <c r="F75" s="8">
        <v>163.02</v>
      </c>
      <c r="G75" s="7" t="s">
        <v>1607</v>
      </c>
    </row>
    <row r="76" s="1" customFormat="1" ht="45.2" customHeight="1" spans="1:7">
      <c r="A76" s="6" t="s">
        <v>1610</v>
      </c>
      <c r="B76" s="7" t="s">
        <v>1611</v>
      </c>
      <c r="C76" s="7" t="s">
        <v>1612</v>
      </c>
      <c r="D76" s="9">
        <v>1</v>
      </c>
      <c r="E76" s="10">
        <v>6500000</v>
      </c>
      <c r="F76" s="8">
        <v>650</v>
      </c>
      <c r="G76" s="7" t="s">
        <v>1612</v>
      </c>
    </row>
    <row r="77" s="1" customFormat="1" ht="23.35" customHeight="1" spans="1:7">
      <c r="A77" s="6" t="s">
        <v>1613</v>
      </c>
      <c r="B77" s="7" t="s">
        <v>1611</v>
      </c>
      <c r="C77" s="7" t="s">
        <v>1614</v>
      </c>
      <c r="D77" s="9">
        <v>1</v>
      </c>
      <c r="E77" s="10">
        <v>5500000</v>
      </c>
      <c r="F77" s="8">
        <v>550</v>
      </c>
      <c r="G77" s="7" t="s">
        <v>1615</v>
      </c>
    </row>
    <row r="78" s="1" customFormat="1" ht="23.35" customHeight="1" spans="1:7">
      <c r="A78" s="6" t="s">
        <v>1616</v>
      </c>
      <c r="B78" s="7" t="s">
        <v>1617</v>
      </c>
      <c r="C78" s="7" t="s">
        <v>1618</v>
      </c>
      <c r="D78" s="9">
        <v>1</v>
      </c>
      <c r="E78" s="10">
        <v>44000</v>
      </c>
      <c r="F78" s="8">
        <v>4.4</v>
      </c>
      <c r="G78" s="7" t="s">
        <v>1618</v>
      </c>
    </row>
    <row r="79" s="1" customFormat="1" ht="23.35" customHeight="1" spans="1:7">
      <c r="A79" s="6" t="s">
        <v>1619</v>
      </c>
      <c r="B79" s="7" t="s">
        <v>1611</v>
      </c>
      <c r="C79" s="7" t="s">
        <v>1619</v>
      </c>
      <c r="D79" s="9">
        <v>1</v>
      </c>
      <c r="E79" s="10">
        <v>9270000</v>
      </c>
      <c r="F79" s="8">
        <v>927</v>
      </c>
      <c r="G79" s="7" t="s">
        <v>1619</v>
      </c>
    </row>
    <row r="80" s="1" customFormat="1" ht="23.35" customHeight="1" spans="1:7">
      <c r="A80" s="6" t="s">
        <v>1620</v>
      </c>
      <c r="B80" s="7" t="s">
        <v>1611</v>
      </c>
      <c r="C80" s="7" t="s">
        <v>1614</v>
      </c>
      <c r="D80" s="9">
        <v>1</v>
      </c>
      <c r="E80" s="10">
        <v>16500000</v>
      </c>
      <c r="F80" s="8">
        <v>1650</v>
      </c>
      <c r="G80" s="7" t="s">
        <v>1621</v>
      </c>
    </row>
    <row r="81" s="1" customFormat="1" ht="56.5" customHeight="1" spans="1:7">
      <c r="A81" s="6" t="s">
        <v>1622</v>
      </c>
      <c r="B81" s="7" t="s">
        <v>1611</v>
      </c>
      <c r="C81" s="7" t="s">
        <v>1622</v>
      </c>
      <c r="D81" s="9">
        <v>1</v>
      </c>
      <c r="E81" s="10">
        <v>11319000</v>
      </c>
      <c r="F81" s="8">
        <v>1131.9</v>
      </c>
      <c r="G81" s="7" t="s">
        <v>1622</v>
      </c>
    </row>
    <row r="82" s="1" customFormat="1" ht="33.9" customHeight="1" spans="1:7">
      <c r="A82" s="6" t="s">
        <v>1623</v>
      </c>
      <c r="B82" s="7" t="s">
        <v>1611</v>
      </c>
      <c r="C82" s="7" t="s">
        <v>1624</v>
      </c>
      <c r="D82" s="9">
        <v>1</v>
      </c>
      <c r="E82" s="10">
        <v>12700000</v>
      </c>
      <c r="F82" s="8">
        <v>1270</v>
      </c>
      <c r="G82" s="7" t="s">
        <v>1624</v>
      </c>
    </row>
    <row r="83" s="1" customFormat="1" ht="45.2" customHeight="1" spans="1:7">
      <c r="A83" s="6" t="s">
        <v>1625</v>
      </c>
      <c r="B83" s="7" t="s">
        <v>1611</v>
      </c>
      <c r="C83" s="7" t="s">
        <v>1625</v>
      </c>
      <c r="D83" s="9">
        <v>1</v>
      </c>
      <c r="E83" s="10">
        <v>6497000</v>
      </c>
      <c r="F83" s="8">
        <v>649.7</v>
      </c>
      <c r="G83" s="7" t="s">
        <v>1625</v>
      </c>
    </row>
    <row r="84" s="1" customFormat="1" ht="45.2" customHeight="1" spans="1:7">
      <c r="A84" s="6" t="s">
        <v>1626</v>
      </c>
      <c r="B84" s="7" t="s">
        <v>1611</v>
      </c>
      <c r="C84" s="7" t="s">
        <v>1626</v>
      </c>
      <c r="D84" s="9">
        <v>1</v>
      </c>
      <c r="E84" s="10">
        <v>12090000</v>
      </c>
      <c r="F84" s="8">
        <v>1209</v>
      </c>
      <c r="G84" s="7" t="s">
        <v>1626</v>
      </c>
    </row>
    <row r="85" s="1" customFormat="1" ht="45.2" customHeight="1" spans="1:7">
      <c r="A85" s="6" t="s">
        <v>1627</v>
      </c>
      <c r="B85" s="7" t="s">
        <v>1611</v>
      </c>
      <c r="C85" s="7" t="s">
        <v>1627</v>
      </c>
      <c r="D85" s="9">
        <v>1</v>
      </c>
      <c r="E85" s="10">
        <v>2340000</v>
      </c>
      <c r="F85" s="8">
        <v>234</v>
      </c>
      <c r="G85" s="7" t="s">
        <v>1627</v>
      </c>
    </row>
    <row r="86" s="1" customFormat="1" ht="45.2" customHeight="1" spans="1:7">
      <c r="A86" s="6" t="s">
        <v>1628</v>
      </c>
      <c r="B86" s="7" t="s">
        <v>1629</v>
      </c>
      <c r="C86" s="7" t="s">
        <v>1628</v>
      </c>
      <c r="D86" s="9">
        <v>1</v>
      </c>
      <c r="E86" s="10">
        <v>3390000</v>
      </c>
      <c r="F86" s="8">
        <v>339</v>
      </c>
      <c r="G86" s="7" t="s">
        <v>1628</v>
      </c>
    </row>
    <row r="87" s="1" customFormat="1" ht="23.35" customHeight="1" spans="1:7">
      <c r="A87" s="6" t="s">
        <v>1630</v>
      </c>
      <c r="B87" s="7" t="s">
        <v>1611</v>
      </c>
      <c r="C87" s="7" t="s">
        <v>1631</v>
      </c>
      <c r="D87" s="9">
        <v>1</v>
      </c>
      <c r="E87" s="10">
        <v>500000</v>
      </c>
      <c r="F87" s="8">
        <v>50</v>
      </c>
      <c r="G87" s="7" t="s">
        <v>1631</v>
      </c>
    </row>
    <row r="88" s="1" customFormat="1" ht="33.9" customHeight="1" spans="1:7">
      <c r="A88" s="6" t="s">
        <v>1632</v>
      </c>
      <c r="B88" s="7" t="s">
        <v>1611</v>
      </c>
      <c r="C88" s="7" t="s">
        <v>1633</v>
      </c>
      <c r="D88" s="9">
        <v>1</v>
      </c>
      <c r="E88" s="10">
        <v>1712020</v>
      </c>
      <c r="F88" s="8">
        <v>171.2</v>
      </c>
      <c r="G88" s="7" t="s">
        <v>1633</v>
      </c>
    </row>
    <row r="89" s="1" customFormat="1" ht="23.35" customHeight="1" spans="1:7">
      <c r="A89" s="6" t="s">
        <v>1634</v>
      </c>
      <c r="B89" s="7" t="s">
        <v>1635</v>
      </c>
      <c r="C89" s="7" t="s">
        <v>1634</v>
      </c>
      <c r="D89" s="9">
        <v>1</v>
      </c>
      <c r="E89" s="10">
        <v>1000000</v>
      </c>
      <c r="F89" s="8">
        <v>100</v>
      </c>
      <c r="G89" s="7" t="s">
        <v>1634</v>
      </c>
    </row>
    <row r="90" s="1" customFormat="1" ht="23.35" customHeight="1" spans="1:7">
      <c r="A90" s="6" t="s">
        <v>1636</v>
      </c>
      <c r="B90" s="7" t="s">
        <v>1611</v>
      </c>
      <c r="C90" s="7" t="s">
        <v>1637</v>
      </c>
      <c r="D90" s="9">
        <v>1</v>
      </c>
      <c r="E90" s="10">
        <v>8876776.66</v>
      </c>
      <c r="F90" s="8">
        <v>887.68</v>
      </c>
      <c r="G90" s="7" t="s">
        <v>1637</v>
      </c>
    </row>
    <row r="91" s="1" customFormat="1" ht="23.35" customHeight="1" spans="1:7">
      <c r="A91" s="6" t="s">
        <v>1638</v>
      </c>
      <c r="B91" s="7" t="s">
        <v>1611</v>
      </c>
      <c r="C91" s="7" t="s">
        <v>1639</v>
      </c>
      <c r="D91" s="9">
        <v>1</v>
      </c>
      <c r="E91" s="10">
        <v>7775508.6</v>
      </c>
      <c r="F91" s="8">
        <v>777.55</v>
      </c>
      <c r="G91" s="7" t="s">
        <v>1639</v>
      </c>
    </row>
    <row r="92" s="1" customFormat="1" ht="33.9" customHeight="1" spans="1:7">
      <c r="A92" s="6" t="s">
        <v>1640</v>
      </c>
      <c r="B92" s="7" t="s">
        <v>1611</v>
      </c>
      <c r="C92" s="7" t="s">
        <v>1641</v>
      </c>
      <c r="D92" s="9">
        <v>1</v>
      </c>
      <c r="E92" s="10">
        <v>4310000</v>
      </c>
      <c r="F92" s="8">
        <v>431</v>
      </c>
      <c r="G92" s="7" t="s">
        <v>1641</v>
      </c>
    </row>
    <row r="93" s="1" customFormat="1" ht="33.9" customHeight="1" spans="1:7">
      <c r="A93" s="6" t="s">
        <v>1642</v>
      </c>
      <c r="B93" s="7" t="s">
        <v>1611</v>
      </c>
      <c r="C93" s="7" t="s">
        <v>1643</v>
      </c>
      <c r="D93" s="9">
        <v>1</v>
      </c>
      <c r="E93" s="10">
        <v>4800000</v>
      </c>
      <c r="F93" s="8">
        <v>480</v>
      </c>
      <c r="G93" s="7" t="s">
        <v>1643</v>
      </c>
    </row>
    <row r="94" s="1" customFormat="1" ht="23.35" customHeight="1" spans="1:7">
      <c r="A94" s="6" t="s">
        <v>1644</v>
      </c>
      <c r="B94" s="7" t="s">
        <v>1459</v>
      </c>
      <c r="C94" s="7" t="s">
        <v>1645</v>
      </c>
      <c r="D94" s="9">
        <v>1</v>
      </c>
      <c r="E94" s="10">
        <v>219500</v>
      </c>
      <c r="F94" s="8">
        <v>21.95</v>
      </c>
      <c r="G94" s="7" t="s">
        <v>1645</v>
      </c>
    </row>
    <row r="95" s="1" customFormat="1" ht="23.35" customHeight="1" spans="1:7">
      <c r="A95" s="6"/>
      <c r="B95" s="7" t="s">
        <v>1646</v>
      </c>
      <c r="C95" s="7" t="s">
        <v>1647</v>
      </c>
      <c r="D95" s="9">
        <v>1</v>
      </c>
      <c r="E95" s="10">
        <v>219500</v>
      </c>
      <c r="F95" s="8">
        <v>21.95</v>
      </c>
      <c r="G95" s="7" t="s">
        <v>1647</v>
      </c>
    </row>
    <row r="96" s="1" customFormat="1" ht="45.2" customHeight="1" spans="1:7">
      <c r="A96" s="6" t="s">
        <v>1648</v>
      </c>
      <c r="B96" s="7" t="s">
        <v>1611</v>
      </c>
      <c r="C96" s="7" t="s">
        <v>1649</v>
      </c>
      <c r="D96" s="9">
        <v>1</v>
      </c>
      <c r="E96" s="10">
        <v>12726000</v>
      </c>
      <c r="F96" s="8">
        <v>1272.6</v>
      </c>
      <c r="G96" s="7" t="s">
        <v>1650</v>
      </c>
    </row>
    <row r="97" s="1" customFormat="1" ht="45.2" customHeight="1" spans="1:7">
      <c r="A97" s="6"/>
      <c r="B97" s="7" t="s">
        <v>1459</v>
      </c>
      <c r="C97" s="7" t="s">
        <v>1649</v>
      </c>
      <c r="D97" s="9">
        <v>1</v>
      </c>
      <c r="E97" s="10">
        <v>5486800</v>
      </c>
      <c r="F97" s="8">
        <v>548.68</v>
      </c>
      <c r="G97" s="7" t="s">
        <v>1651</v>
      </c>
    </row>
    <row r="98" s="1" customFormat="1" ht="33.9" customHeight="1" spans="1:7">
      <c r="A98" s="6" t="s">
        <v>1652</v>
      </c>
      <c r="B98" s="7" t="s">
        <v>1611</v>
      </c>
      <c r="C98" s="7" t="s">
        <v>1653</v>
      </c>
      <c r="D98" s="9">
        <v>1</v>
      </c>
      <c r="E98" s="10">
        <v>1680000</v>
      </c>
      <c r="F98" s="8">
        <v>168</v>
      </c>
      <c r="G98" s="7" t="s">
        <v>1653</v>
      </c>
    </row>
    <row r="99" s="1" customFormat="1" ht="33.9" customHeight="1" spans="1:7">
      <c r="A99" s="6" t="s">
        <v>1654</v>
      </c>
      <c r="B99" s="7" t="s">
        <v>1611</v>
      </c>
      <c r="C99" s="7" t="s">
        <v>1655</v>
      </c>
      <c r="D99" s="9">
        <v>1</v>
      </c>
      <c r="E99" s="10">
        <v>9430000</v>
      </c>
      <c r="F99" s="8">
        <v>943</v>
      </c>
      <c r="G99" s="7" t="s">
        <v>1655</v>
      </c>
    </row>
    <row r="100" s="1" customFormat="1" ht="33.9" customHeight="1" spans="1:7">
      <c r="A100" s="6" t="s">
        <v>1656</v>
      </c>
      <c r="B100" s="7" t="s">
        <v>1611</v>
      </c>
      <c r="C100" s="7" t="s">
        <v>1657</v>
      </c>
      <c r="D100" s="9">
        <v>1</v>
      </c>
      <c r="E100" s="10">
        <v>1270000</v>
      </c>
      <c r="F100" s="8">
        <v>127</v>
      </c>
      <c r="G100" s="7" t="s">
        <v>1657</v>
      </c>
    </row>
    <row r="101" s="1" customFormat="1" ht="33.9" customHeight="1" spans="1:7">
      <c r="A101" s="6" t="s">
        <v>1658</v>
      </c>
      <c r="B101" s="7" t="s">
        <v>1611</v>
      </c>
      <c r="C101" s="7" t="s">
        <v>1659</v>
      </c>
      <c r="D101" s="9">
        <v>1</v>
      </c>
      <c r="E101" s="10">
        <v>920000</v>
      </c>
      <c r="F101" s="8">
        <v>92</v>
      </c>
      <c r="G101" s="7" t="s">
        <v>1659</v>
      </c>
    </row>
    <row r="102" s="1" customFormat="1" ht="24.1" customHeight="1" spans="1:7">
      <c r="A102" s="6" t="s">
        <v>1660</v>
      </c>
      <c r="B102" s="7"/>
      <c r="C102" s="7"/>
      <c r="D102" s="7"/>
      <c r="E102" s="7"/>
      <c r="F102" s="8">
        <v>97.97</v>
      </c>
      <c r="G102" s="7"/>
    </row>
    <row r="103" s="1" customFormat="1" ht="23.35" customHeight="1" spans="1:7">
      <c r="A103" s="6" t="s">
        <v>1661</v>
      </c>
      <c r="B103" s="7" t="s">
        <v>1611</v>
      </c>
      <c r="C103" s="7" t="s">
        <v>1662</v>
      </c>
      <c r="D103" s="9">
        <v>1</v>
      </c>
      <c r="E103" s="10">
        <v>979686.19</v>
      </c>
      <c r="F103" s="8">
        <v>97.97</v>
      </c>
      <c r="G103" s="7" t="s">
        <v>1662</v>
      </c>
    </row>
    <row r="104" s="1" customFormat="1" ht="24.1" customHeight="1" spans="1:7">
      <c r="A104" s="6" t="s">
        <v>1663</v>
      </c>
      <c r="B104" s="7"/>
      <c r="C104" s="7"/>
      <c r="D104" s="7"/>
      <c r="E104" s="7"/>
      <c r="F104" s="8">
        <v>110</v>
      </c>
      <c r="G104" s="7"/>
    </row>
    <row r="105" s="1" customFormat="1" ht="23.35" customHeight="1" spans="1:7">
      <c r="A105" s="6" t="s">
        <v>1664</v>
      </c>
      <c r="B105" s="7" t="s">
        <v>1629</v>
      </c>
      <c r="C105" s="7" t="s">
        <v>1665</v>
      </c>
      <c r="D105" s="9">
        <v>1</v>
      </c>
      <c r="E105" s="10">
        <v>800000</v>
      </c>
      <c r="F105" s="8">
        <v>80</v>
      </c>
      <c r="G105" s="7" t="s">
        <v>1665</v>
      </c>
    </row>
    <row r="106" s="1" customFormat="1" ht="23.35" customHeight="1" spans="1:7">
      <c r="A106" s="6"/>
      <c r="B106" s="7" t="s">
        <v>1666</v>
      </c>
      <c r="C106" s="7" t="s">
        <v>1514</v>
      </c>
      <c r="D106" s="9">
        <v>1</v>
      </c>
      <c r="E106" s="10">
        <v>300000</v>
      </c>
      <c r="F106" s="8">
        <v>30</v>
      </c>
      <c r="G106" s="7" t="s">
        <v>1514</v>
      </c>
    </row>
    <row r="107" s="1" customFormat="1" ht="24.1" customHeight="1" spans="1:7">
      <c r="A107" s="6" t="s">
        <v>1667</v>
      </c>
      <c r="B107" s="7"/>
      <c r="C107" s="7"/>
      <c r="D107" s="7"/>
      <c r="E107" s="7"/>
      <c r="F107" s="8">
        <v>91</v>
      </c>
      <c r="G107" s="7"/>
    </row>
    <row r="108" s="1" customFormat="1" ht="23.35" customHeight="1" spans="1:7">
      <c r="A108" s="6" t="s">
        <v>1668</v>
      </c>
      <c r="B108" s="7" t="s">
        <v>1669</v>
      </c>
      <c r="C108" s="7" t="s">
        <v>1670</v>
      </c>
      <c r="D108" s="9">
        <v>1</v>
      </c>
      <c r="E108" s="10">
        <v>750000</v>
      </c>
      <c r="F108" s="8">
        <v>75</v>
      </c>
      <c r="G108" s="7" t="s">
        <v>1670</v>
      </c>
    </row>
    <row r="109" s="1" customFormat="1" ht="23.35" customHeight="1" spans="1:7">
      <c r="A109" s="6" t="s">
        <v>1671</v>
      </c>
      <c r="B109" s="7" t="s">
        <v>1666</v>
      </c>
      <c r="C109" s="7" t="s">
        <v>1672</v>
      </c>
      <c r="D109" s="9">
        <v>15</v>
      </c>
      <c r="E109" s="10">
        <v>7000</v>
      </c>
      <c r="F109" s="8">
        <v>10.5</v>
      </c>
      <c r="G109" s="7" t="s">
        <v>1673</v>
      </c>
    </row>
    <row r="110" s="1" customFormat="1" ht="23.35" customHeight="1" spans="1:7">
      <c r="A110" s="6"/>
      <c r="B110" s="7" t="s">
        <v>1498</v>
      </c>
      <c r="C110" s="7" t="s">
        <v>1674</v>
      </c>
      <c r="D110" s="9">
        <v>55</v>
      </c>
      <c r="E110" s="10">
        <v>1000</v>
      </c>
      <c r="F110" s="8">
        <v>5.5</v>
      </c>
      <c r="G110" s="7" t="s">
        <v>1675</v>
      </c>
    </row>
    <row r="111" s="1" customFormat="1" ht="24.1" customHeight="1" spans="1:7">
      <c r="A111" s="6" t="s">
        <v>1446</v>
      </c>
      <c r="B111" s="7"/>
      <c r="C111" s="7"/>
      <c r="D111" s="7"/>
      <c r="E111" s="7"/>
      <c r="F111" s="8">
        <v>118.49</v>
      </c>
      <c r="G111" s="7"/>
    </row>
    <row r="112" s="1" customFormat="1" ht="23.35" customHeight="1" spans="1:7">
      <c r="A112" s="6" t="s">
        <v>1447</v>
      </c>
      <c r="B112" s="7" t="s">
        <v>1508</v>
      </c>
      <c r="C112" s="7" t="s">
        <v>1508</v>
      </c>
      <c r="D112" s="9">
        <v>1</v>
      </c>
      <c r="E112" s="10">
        <v>1110000</v>
      </c>
      <c r="F112" s="8">
        <v>111</v>
      </c>
      <c r="G112" s="7" t="s">
        <v>1676</v>
      </c>
    </row>
    <row r="113" s="1" customFormat="1" ht="23.35" customHeight="1" spans="1:7">
      <c r="A113" s="6" t="s">
        <v>1677</v>
      </c>
      <c r="B113" s="7" t="s">
        <v>1459</v>
      </c>
      <c r="C113" s="7" t="s">
        <v>1678</v>
      </c>
      <c r="D113" s="9">
        <v>1</v>
      </c>
      <c r="E113" s="10">
        <v>74900</v>
      </c>
      <c r="F113" s="8">
        <v>7.49</v>
      </c>
      <c r="G113" s="7" t="s">
        <v>1679</v>
      </c>
    </row>
    <row r="114" s="1" customFormat="1" ht="24.1" customHeight="1" spans="1:7">
      <c r="A114" s="6" t="s">
        <v>1680</v>
      </c>
      <c r="B114" s="7"/>
      <c r="C114" s="7"/>
      <c r="D114" s="7"/>
      <c r="E114" s="7"/>
      <c r="F114" s="8">
        <v>50</v>
      </c>
      <c r="G114" s="7"/>
    </row>
    <row r="115" s="1" customFormat="1" ht="23.35" customHeight="1" spans="1:7">
      <c r="A115" s="6" t="s">
        <v>1681</v>
      </c>
      <c r="B115" s="7" t="s">
        <v>1682</v>
      </c>
      <c r="C115" s="7" t="s">
        <v>1683</v>
      </c>
      <c r="D115" s="9">
        <v>3</v>
      </c>
      <c r="E115" s="10">
        <v>30000</v>
      </c>
      <c r="F115" s="8">
        <v>9</v>
      </c>
      <c r="G115" s="7" t="s">
        <v>1684</v>
      </c>
    </row>
    <row r="116" s="1" customFormat="1" ht="23.35" customHeight="1" spans="1:7">
      <c r="A116" s="6"/>
      <c r="B116" s="7" t="s">
        <v>1685</v>
      </c>
      <c r="C116" s="7" t="s">
        <v>1686</v>
      </c>
      <c r="D116" s="9">
        <v>1</v>
      </c>
      <c r="E116" s="10">
        <v>130000</v>
      </c>
      <c r="F116" s="8">
        <v>13</v>
      </c>
      <c r="G116" s="7" t="s">
        <v>1687</v>
      </c>
    </row>
    <row r="117" s="1" customFormat="1" ht="23.35" customHeight="1" spans="1:7">
      <c r="A117" s="6"/>
      <c r="B117" s="7" t="s">
        <v>1688</v>
      </c>
      <c r="C117" s="7" t="s">
        <v>1689</v>
      </c>
      <c r="D117" s="9">
        <v>4</v>
      </c>
      <c r="E117" s="10">
        <v>70000</v>
      </c>
      <c r="F117" s="8">
        <v>28</v>
      </c>
      <c r="G117" s="7" t="s">
        <v>1690</v>
      </c>
    </row>
    <row r="118" s="1" customFormat="1" ht="24.1" customHeight="1" spans="1:7">
      <c r="A118" s="6" t="s">
        <v>1453</v>
      </c>
      <c r="B118" s="7"/>
      <c r="C118" s="7"/>
      <c r="D118" s="7"/>
      <c r="E118" s="7"/>
      <c r="F118" s="8">
        <v>224.53</v>
      </c>
      <c r="G118" s="7"/>
    </row>
    <row r="119" s="1" customFormat="1" ht="23.35" customHeight="1" spans="1:7">
      <c r="A119" s="6" t="s">
        <v>1454</v>
      </c>
      <c r="B119" s="7" t="s">
        <v>1666</v>
      </c>
      <c r="C119" s="7" t="s">
        <v>1691</v>
      </c>
      <c r="D119" s="9">
        <v>1</v>
      </c>
      <c r="E119" s="10">
        <v>200000</v>
      </c>
      <c r="F119" s="8">
        <v>20</v>
      </c>
      <c r="G119" s="7" t="s">
        <v>1692</v>
      </c>
    </row>
    <row r="120" s="1" customFormat="1" ht="33.9" customHeight="1" spans="1:7">
      <c r="A120" s="6" t="s">
        <v>1458</v>
      </c>
      <c r="B120" s="7" t="s">
        <v>1459</v>
      </c>
      <c r="C120" s="7" t="s">
        <v>1458</v>
      </c>
      <c r="D120" s="9">
        <v>1</v>
      </c>
      <c r="E120" s="10">
        <v>928900</v>
      </c>
      <c r="F120" s="8">
        <v>92.89</v>
      </c>
      <c r="G120" s="7" t="s">
        <v>1458</v>
      </c>
    </row>
    <row r="121" s="1" customFormat="1" ht="33.9" customHeight="1" spans="1:7">
      <c r="A121" s="6" t="s">
        <v>1693</v>
      </c>
      <c r="B121" s="7" t="s">
        <v>1459</v>
      </c>
      <c r="C121" s="7" t="s">
        <v>1693</v>
      </c>
      <c r="D121" s="9">
        <v>1</v>
      </c>
      <c r="E121" s="10">
        <v>1116400</v>
      </c>
      <c r="F121" s="8">
        <v>111.64</v>
      </c>
      <c r="G121" s="7" t="s">
        <v>1693</v>
      </c>
    </row>
    <row r="122" s="1" customFormat="1" ht="24.1" customHeight="1" spans="1:7">
      <c r="A122" s="6" t="s">
        <v>1694</v>
      </c>
      <c r="B122" s="7"/>
      <c r="C122" s="7"/>
      <c r="D122" s="7"/>
      <c r="E122" s="7"/>
      <c r="F122" s="8">
        <v>20</v>
      </c>
      <c r="G122" s="7"/>
    </row>
    <row r="123" s="1" customFormat="1" ht="24.1" customHeight="1" spans="1:7">
      <c r="A123" s="6" t="s">
        <v>1694</v>
      </c>
      <c r="B123" s="7"/>
      <c r="C123" s="7"/>
      <c r="D123" s="7"/>
      <c r="E123" s="7"/>
      <c r="F123" s="8">
        <v>20</v>
      </c>
      <c r="G123" s="7"/>
    </row>
    <row r="124" s="1" customFormat="1" ht="23.35" customHeight="1" spans="1:7">
      <c r="A124" s="6" t="s">
        <v>1695</v>
      </c>
      <c r="B124" s="7" t="s">
        <v>1682</v>
      </c>
      <c r="C124" s="7" t="s">
        <v>1696</v>
      </c>
      <c r="D124" s="9">
        <v>1</v>
      </c>
      <c r="E124" s="10">
        <v>200000</v>
      </c>
      <c r="F124" s="8">
        <v>20</v>
      </c>
      <c r="G124" s="7" t="s">
        <v>1697</v>
      </c>
    </row>
    <row r="125" s="1" customFormat="1" ht="24.1" customHeight="1" spans="1:7">
      <c r="A125" s="6" t="s">
        <v>1698</v>
      </c>
      <c r="B125" s="7"/>
      <c r="C125" s="7"/>
      <c r="D125" s="7"/>
      <c r="E125" s="7"/>
      <c r="F125" s="8">
        <v>500.83</v>
      </c>
      <c r="G125" s="7"/>
    </row>
    <row r="126" s="1" customFormat="1" ht="24.1" customHeight="1" spans="1:7">
      <c r="A126" s="6" t="s">
        <v>1698</v>
      </c>
      <c r="B126" s="7"/>
      <c r="C126" s="7"/>
      <c r="D126" s="7"/>
      <c r="E126" s="7"/>
      <c r="F126" s="8">
        <v>500.83</v>
      </c>
      <c r="G126" s="7"/>
    </row>
    <row r="127" s="1" customFormat="1" ht="23.35" customHeight="1" spans="1:7">
      <c r="A127" s="6" t="s">
        <v>1699</v>
      </c>
      <c r="B127" s="7" t="s">
        <v>1666</v>
      </c>
      <c r="C127" s="7" t="s">
        <v>1700</v>
      </c>
      <c r="D127" s="9">
        <v>1</v>
      </c>
      <c r="E127" s="10">
        <v>920000</v>
      </c>
      <c r="F127" s="8">
        <v>92</v>
      </c>
      <c r="G127" s="7" t="s">
        <v>1701</v>
      </c>
    </row>
    <row r="128" s="1" customFormat="1" ht="23.35" customHeight="1" spans="1:7">
      <c r="A128" s="6" t="s">
        <v>1702</v>
      </c>
      <c r="B128" s="7" t="s">
        <v>1703</v>
      </c>
      <c r="C128" s="7" t="s">
        <v>1704</v>
      </c>
      <c r="D128" s="9">
        <v>9</v>
      </c>
      <c r="E128" s="10">
        <v>1700</v>
      </c>
      <c r="F128" s="8">
        <v>1.53</v>
      </c>
      <c r="G128" s="7" t="s">
        <v>1705</v>
      </c>
    </row>
    <row r="129" s="1" customFormat="1" ht="33.9" customHeight="1" spans="1:7">
      <c r="A129" s="6" t="s">
        <v>1706</v>
      </c>
      <c r="B129" s="7" t="s">
        <v>1666</v>
      </c>
      <c r="C129" s="7" t="s">
        <v>1707</v>
      </c>
      <c r="D129" s="9">
        <v>1</v>
      </c>
      <c r="E129" s="10">
        <v>4073000</v>
      </c>
      <c r="F129" s="8">
        <v>407.3</v>
      </c>
      <c r="G129" s="7" t="s">
        <v>1708</v>
      </c>
    </row>
    <row r="130" s="1" customFormat="1" ht="24.1" customHeight="1" spans="1:7">
      <c r="A130" s="6" t="s">
        <v>1709</v>
      </c>
      <c r="B130" s="7"/>
      <c r="C130" s="7"/>
      <c r="D130" s="7"/>
      <c r="E130" s="7"/>
      <c r="F130" s="8">
        <v>329</v>
      </c>
      <c r="G130" s="7"/>
    </row>
    <row r="131" s="1" customFormat="1" ht="24.1" customHeight="1" spans="1:7">
      <c r="A131" s="6" t="s">
        <v>1709</v>
      </c>
      <c r="B131" s="7"/>
      <c r="C131" s="7"/>
      <c r="D131" s="7"/>
      <c r="E131" s="7"/>
      <c r="F131" s="8">
        <v>329</v>
      </c>
      <c r="G131" s="7"/>
    </row>
    <row r="132" s="1" customFormat="1" ht="23.35" customHeight="1" spans="1:7">
      <c r="A132" s="6" t="s">
        <v>1710</v>
      </c>
      <c r="B132" s="7" t="s">
        <v>1711</v>
      </c>
      <c r="C132" s="7" t="s">
        <v>1712</v>
      </c>
      <c r="D132" s="9">
        <v>3</v>
      </c>
      <c r="E132" s="10">
        <v>180000</v>
      </c>
      <c r="F132" s="8">
        <v>54</v>
      </c>
      <c r="G132" s="7" t="s">
        <v>1713</v>
      </c>
    </row>
    <row r="133" s="1" customFormat="1" ht="23.35" customHeight="1" spans="1:7">
      <c r="A133" s="6" t="s">
        <v>1714</v>
      </c>
      <c r="B133" s="7" t="s">
        <v>1715</v>
      </c>
      <c r="C133" s="7" t="s">
        <v>1716</v>
      </c>
      <c r="D133" s="9">
        <v>20</v>
      </c>
      <c r="E133" s="10">
        <v>137500</v>
      </c>
      <c r="F133" s="8">
        <v>275</v>
      </c>
      <c r="G133" s="7" t="s">
        <v>1717</v>
      </c>
    </row>
    <row r="134" s="1" customFormat="1" ht="24.1" customHeight="1" spans="1:7">
      <c r="A134" s="6" t="s">
        <v>1718</v>
      </c>
      <c r="B134" s="7"/>
      <c r="C134" s="7"/>
      <c r="D134" s="7"/>
      <c r="E134" s="7"/>
      <c r="F134" s="8">
        <v>3510.17</v>
      </c>
      <c r="G134" s="7"/>
    </row>
    <row r="135" s="1" customFormat="1" ht="24.1" customHeight="1" spans="1:7">
      <c r="A135" s="6" t="s">
        <v>1718</v>
      </c>
      <c r="B135" s="7"/>
      <c r="C135" s="7"/>
      <c r="D135" s="7"/>
      <c r="E135" s="7"/>
      <c r="F135" s="8">
        <v>3510.17</v>
      </c>
      <c r="G135" s="7"/>
    </row>
    <row r="136" s="1" customFormat="1" ht="23.35" customHeight="1" spans="1:7">
      <c r="A136" s="6" t="s">
        <v>1719</v>
      </c>
      <c r="B136" s="7" t="s">
        <v>1720</v>
      </c>
      <c r="C136" s="7" t="s">
        <v>1721</v>
      </c>
      <c r="D136" s="9">
        <v>1</v>
      </c>
      <c r="E136" s="10">
        <v>720000</v>
      </c>
      <c r="F136" s="8">
        <v>72</v>
      </c>
      <c r="G136" s="7" t="s">
        <v>1721</v>
      </c>
    </row>
    <row r="137" s="1" customFormat="1" ht="23.35" customHeight="1" spans="1:7">
      <c r="A137" s="6" t="s">
        <v>1722</v>
      </c>
      <c r="B137" s="7" t="s">
        <v>1723</v>
      </c>
      <c r="C137" s="7" t="s">
        <v>1724</v>
      </c>
      <c r="D137" s="9">
        <v>1</v>
      </c>
      <c r="E137" s="10">
        <v>2000000</v>
      </c>
      <c r="F137" s="8">
        <v>200</v>
      </c>
      <c r="G137" s="7" t="s">
        <v>1724</v>
      </c>
    </row>
    <row r="138" s="1" customFormat="1" ht="23.35" customHeight="1" spans="1:7">
      <c r="A138" s="6" t="s">
        <v>1725</v>
      </c>
      <c r="B138" s="7" t="s">
        <v>1726</v>
      </c>
      <c r="C138" s="7" t="s">
        <v>1727</v>
      </c>
      <c r="D138" s="9">
        <v>1</v>
      </c>
      <c r="E138" s="10">
        <v>6241100</v>
      </c>
      <c r="F138" s="8">
        <v>624.11</v>
      </c>
      <c r="G138" s="7" t="s">
        <v>1727</v>
      </c>
    </row>
    <row r="139" s="1" customFormat="1" ht="23.35" customHeight="1" spans="1:7">
      <c r="A139" s="6" t="s">
        <v>1728</v>
      </c>
      <c r="B139" s="7" t="s">
        <v>1726</v>
      </c>
      <c r="C139" s="7" t="s">
        <v>1729</v>
      </c>
      <c r="D139" s="9">
        <v>1</v>
      </c>
      <c r="E139" s="10">
        <v>8000000</v>
      </c>
      <c r="F139" s="8">
        <v>800</v>
      </c>
      <c r="G139" s="7" t="s">
        <v>1730</v>
      </c>
    </row>
    <row r="140" s="1" customFormat="1" ht="23.35" customHeight="1" spans="1:7">
      <c r="A140" s="6" t="s">
        <v>1731</v>
      </c>
      <c r="B140" s="7" t="s">
        <v>1726</v>
      </c>
      <c r="C140" s="7" t="s">
        <v>1732</v>
      </c>
      <c r="D140" s="9">
        <v>1</v>
      </c>
      <c r="E140" s="10">
        <v>300000</v>
      </c>
      <c r="F140" s="8">
        <v>30</v>
      </c>
      <c r="G140" s="7" t="s">
        <v>1733</v>
      </c>
    </row>
    <row r="141" s="1" customFormat="1" ht="23.35" customHeight="1" spans="1:7">
      <c r="A141" s="6" t="s">
        <v>1734</v>
      </c>
      <c r="B141" s="7" t="s">
        <v>1735</v>
      </c>
      <c r="C141" s="7" t="s">
        <v>1736</v>
      </c>
      <c r="D141" s="9">
        <v>1</v>
      </c>
      <c r="E141" s="10">
        <v>2716000</v>
      </c>
      <c r="F141" s="8">
        <v>271.6</v>
      </c>
      <c r="G141" s="7" t="s">
        <v>1736</v>
      </c>
    </row>
    <row r="142" s="1" customFormat="1" ht="23.35" customHeight="1" spans="1:7">
      <c r="A142" s="6" t="s">
        <v>1737</v>
      </c>
      <c r="B142" s="7" t="s">
        <v>1720</v>
      </c>
      <c r="C142" s="7" t="s">
        <v>1738</v>
      </c>
      <c r="D142" s="9">
        <v>1</v>
      </c>
      <c r="E142" s="10">
        <v>2864642.36</v>
      </c>
      <c r="F142" s="8">
        <v>286.46</v>
      </c>
      <c r="G142" s="7" t="s">
        <v>1738</v>
      </c>
    </row>
    <row r="143" s="1" customFormat="1" ht="23.35" customHeight="1" spans="1:7">
      <c r="A143" s="6" t="s">
        <v>1739</v>
      </c>
      <c r="B143" s="7" t="s">
        <v>1726</v>
      </c>
      <c r="C143" s="7" t="s">
        <v>1740</v>
      </c>
      <c r="D143" s="9">
        <v>1</v>
      </c>
      <c r="E143" s="10">
        <v>1500000</v>
      </c>
      <c r="F143" s="8">
        <v>150</v>
      </c>
      <c r="G143" s="7" t="s">
        <v>1740</v>
      </c>
    </row>
    <row r="144" s="1" customFormat="1" ht="23.35" customHeight="1" spans="1:7">
      <c r="A144" s="6" t="s">
        <v>1741</v>
      </c>
      <c r="B144" s="7" t="s">
        <v>1726</v>
      </c>
      <c r="C144" s="7" t="s">
        <v>1741</v>
      </c>
      <c r="D144" s="9">
        <v>1</v>
      </c>
      <c r="E144" s="10">
        <v>2760000</v>
      </c>
      <c r="F144" s="8">
        <v>276</v>
      </c>
      <c r="G144" s="7" t="s">
        <v>1741</v>
      </c>
    </row>
    <row r="145" s="1" customFormat="1" ht="23.35" customHeight="1" spans="1:7">
      <c r="A145" s="6" t="s">
        <v>1742</v>
      </c>
      <c r="B145" s="7" t="s">
        <v>1726</v>
      </c>
      <c r="C145" s="7" t="s">
        <v>1741</v>
      </c>
      <c r="D145" s="9">
        <v>1</v>
      </c>
      <c r="E145" s="10">
        <v>5000000</v>
      </c>
      <c r="F145" s="8">
        <v>500</v>
      </c>
      <c r="G145" s="7" t="s">
        <v>1743</v>
      </c>
    </row>
    <row r="146" s="1" customFormat="1" ht="23.35" customHeight="1" spans="1:7">
      <c r="A146" s="6" t="s">
        <v>1744</v>
      </c>
      <c r="B146" s="7" t="s">
        <v>1726</v>
      </c>
      <c r="C146" s="7" t="s">
        <v>1744</v>
      </c>
      <c r="D146" s="9">
        <v>1</v>
      </c>
      <c r="E146" s="10">
        <v>3000000</v>
      </c>
      <c r="F146" s="8">
        <v>300</v>
      </c>
      <c r="G146" s="7" t="s">
        <v>1745</v>
      </c>
    </row>
    <row r="147" s="1" customFormat="1" ht="24.1" customHeight="1" spans="1:7">
      <c r="A147" s="6" t="s">
        <v>1746</v>
      </c>
      <c r="B147" s="7"/>
      <c r="C147" s="7"/>
      <c r="D147" s="7"/>
      <c r="E147" s="7"/>
      <c r="F147" s="8">
        <v>1300.65</v>
      </c>
      <c r="G147" s="7"/>
    </row>
    <row r="148" s="1" customFormat="1" ht="24.1" customHeight="1" spans="1:7">
      <c r="A148" s="6" t="s">
        <v>1746</v>
      </c>
      <c r="B148" s="7"/>
      <c r="C148" s="7"/>
      <c r="D148" s="7"/>
      <c r="E148" s="7"/>
      <c r="F148" s="8">
        <v>1300.65</v>
      </c>
      <c r="G148" s="7"/>
    </row>
    <row r="149" s="1" customFormat="1" ht="23.35" customHeight="1" spans="1:7">
      <c r="A149" s="6" t="s">
        <v>1747</v>
      </c>
      <c r="B149" s="7" t="s">
        <v>1748</v>
      </c>
      <c r="C149" s="7" t="s">
        <v>1749</v>
      </c>
      <c r="D149" s="9">
        <v>1</v>
      </c>
      <c r="E149" s="10">
        <v>500000</v>
      </c>
      <c r="F149" s="8">
        <v>50</v>
      </c>
      <c r="G149" s="7" t="s">
        <v>1750</v>
      </c>
    </row>
    <row r="150" s="1" customFormat="1" ht="23.35" customHeight="1" spans="1:7">
      <c r="A150" s="6" t="s">
        <v>1751</v>
      </c>
      <c r="B150" s="7" t="s">
        <v>1752</v>
      </c>
      <c r="C150" s="7" t="s">
        <v>1753</v>
      </c>
      <c r="D150" s="9">
        <v>1</v>
      </c>
      <c r="E150" s="10">
        <v>983000</v>
      </c>
      <c r="F150" s="8">
        <v>98.3</v>
      </c>
      <c r="G150" s="7" t="s">
        <v>1753</v>
      </c>
    </row>
    <row r="151" s="1" customFormat="1" ht="23.35" customHeight="1" spans="1:7">
      <c r="A151" s="6" t="s">
        <v>1754</v>
      </c>
      <c r="B151" s="7" t="s">
        <v>1752</v>
      </c>
      <c r="C151" s="7" t="s">
        <v>1753</v>
      </c>
      <c r="D151" s="9">
        <v>1</v>
      </c>
      <c r="E151" s="10">
        <v>1000000</v>
      </c>
      <c r="F151" s="8">
        <v>100</v>
      </c>
      <c r="G151" s="7" t="s">
        <v>1751</v>
      </c>
    </row>
    <row r="152" s="1" customFormat="1" ht="23.35" customHeight="1" spans="1:7">
      <c r="A152" s="6" t="s">
        <v>1755</v>
      </c>
      <c r="B152" s="7" t="s">
        <v>1756</v>
      </c>
      <c r="C152" s="7" t="s">
        <v>1755</v>
      </c>
      <c r="D152" s="9">
        <v>1</v>
      </c>
      <c r="E152" s="10">
        <v>1000000</v>
      </c>
      <c r="F152" s="8">
        <v>100</v>
      </c>
      <c r="G152" s="7" t="s">
        <v>1755</v>
      </c>
    </row>
    <row r="153" s="1" customFormat="1" ht="23.35" customHeight="1" spans="1:7">
      <c r="A153" s="6" t="s">
        <v>1757</v>
      </c>
      <c r="B153" s="7" t="s">
        <v>1756</v>
      </c>
      <c r="C153" s="7" t="s">
        <v>1758</v>
      </c>
      <c r="D153" s="9">
        <v>1</v>
      </c>
      <c r="E153" s="10">
        <v>2000000</v>
      </c>
      <c r="F153" s="8">
        <v>200</v>
      </c>
      <c r="G153" s="7" t="s">
        <v>1758</v>
      </c>
    </row>
    <row r="154" s="1" customFormat="1" ht="23.35" customHeight="1" spans="1:7">
      <c r="A154" s="6" t="s">
        <v>1759</v>
      </c>
      <c r="B154" s="7" t="s">
        <v>1752</v>
      </c>
      <c r="C154" s="7" t="s">
        <v>1760</v>
      </c>
      <c r="D154" s="9">
        <v>1</v>
      </c>
      <c r="E154" s="10">
        <v>300000</v>
      </c>
      <c r="F154" s="8">
        <v>30</v>
      </c>
      <c r="G154" s="7" t="s">
        <v>1759</v>
      </c>
    </row>
    <row r="155" s="1" customFormat="1" ht="23.35" customHeight="1" spans="1:7">
      <c r="A155" s="6" t="s">
        <v>1761</v>
      </c>
      <c r="B155" s="7" t="s">
        <v>1748</v>
      </c>
      <c r="C155" s="7" t="s">
        <v>1762</v>
      </c>
      <c r="D155" s="9">
        <v>1</v>
      </c>
      <c r="E155" s="10">
        <v>500000</v>
      </c>
      <c r="F155" s="8">
        <v>50</v>
      </c>
      <c r="G155" s="7" t="s">
        <v>1762</v>
      </c>
    </row>
    <row r="156" s="1" customFormat="1" ht="23.35" customHeight="1" spans="1:7">
      <c r="A156" s="6" t="s">
        <v>1763</v>
      </c>
      <c r="B156" s="7" t="s">
        <v>1764</v>
      </c>
      <c r="C156" s="7" t="s">
        <v>1765</v>
      </c>
      <c r="D156" s="9">
        <v>1</v>
      </c>
      <c r="E156" s="10">
        <v>1463500</v>
      </c>
      <c r="F156" s="8">
        <v>146.35</v>
      </c>
      <c r="G156" s="7" t="s">
        <v>1763</v>
      </c>
    </row>
    <row r="157" s="1" customFormat="1" ht="23.35" customHeight="1" spans="1:7">
      <c r="A157" s="6" t="s">
        <v>1766</v>
      </c>
      <c r="B157" s="7" t="s">
        <v>1688</v>
      </c>
      <c r="C157" s="7" t="s">
        <v>1688</v>
      </c>
      <c r="D157" s="9">
        <v>1</v>
      </c>
      <c r="E157" s="10">
        <v>1660000</v>
      </c>
      <c r="F157" s="8">
        <v>166</v>
      </c>
      <c r="G157" s="7" t="s">
        <v>1766</v>
      </c>
    </row>
    <row r="158" s="1" customFormat="1" ht="23.35" customHeight="1" spans="1:7">
      <c r="A158" s="6" t="s">
        <v>1767</v>
      </c>
      <c r="B158" s="7" t="s">
        <v>1768</v>
      </c>
      <c r="C158" s="7" t="s">
        <v>1767</v>
      </c>
      <c r="D158" s="9">
        <v>1</v>
      </c>
      <c r="E158" s="10">
        <v>3600000</v>
      </c>
      <c r="F158" s="8">
        <v>360</v>
      </c>
      <c r="G158" s="7" t="s">
        <v>1769</v>
      </c>
    </row>
    <row r="159" s="1" customFormat="1" ht="24.1" customHeight="1" spans="1:7">
      <c r="A159" s="6" t="s">
        <v>1770</v>
      </c>
      <c r="B159" s="7"/>
      <c r="C159" s="7"/>
      <c r="D159" s="7"/>
      <c r="E159" s="7"/>
      <c r="F159" s="8">
        <v>17331.65</v>
      </c>
      <c r="G159" s="7"/>
    </row>
    <row r="160" s="1" customFormat="1" ht="24.1" customHeight="1" spans="1:7">
      <c r="A160" s="6" t="s">
        <v>1770</v>
      </c>
      <c r="B160" s="7"/>
      <c r="C160" s="7"/>
      <c r="D160" s="7"/>
      <c r="E160" s="7"/>
      <c r="F160" s="8">
        <v>1296.95</v>
      </c>
      <c r="G160" s="7"/>
    </row>
    <row r="161" s="1" customFormat="1" ht="23.35" customHeight="1" spans="1:7">
      <c r="A161" s="6" t="s">
        <v>1771</v>
      </c>
      <c r="B161" s="7" t="s">
        <v>1772</v>
      </c>
      <c r="C161" s="7" t="s">
        <v>1773</v>
      </c>
      <c r="D161" s="9">
        <v>1</v>
      </c>
      <c r="E161" s="10">
        <v>249600</v>
      </c>
      <c r="F161" s="8">
        <v>24.96</v>
      </c>
      <c r="G161" s="7" t="s">
        <v>1774</v>
      </c>
    </row>
    <row r="162" s="1" customFormat="1" ht="23.35" customHeight="1" spans="1:7">
      <c r="A162" s="6" t="s">
        <v>1775</v>
      </c>
      <c r="B162" s="7" t="s">
        <v>1772</v>
      </c>
      <c r="C162" s="7" t="s">
        <v>1773</v>
      </c>
      <c r="D162" s="9">
        <v>1</v>
      </c>
      <c r="E162" s="10">
        <v>410400</v>
      </c>
      <c r="F162" s="8">
        <v>41.04</v>
      </c>
      <c r="G162" s="7" t="s">
        <v>1773</v>
      </c>
    </row>
    <row r="163" s="1" customFormat="1" ht="23.35" customHeight="1" spans="1:7">
      <c r="A163" s="6" t="s">
        <v>1776</v>
      </c>
      <c r="B163" s="7" t="s">
        <v>1772</v>
      </c>
      <c r="C163" s="7" t="s">
        <v>1777</v>
      </c>
      <c r="D163" s="9">
        <v>1</v>
      </c>
      <c r="E163" s="10">
        <v>3816973.06</v>
      </c>
      <c r="F163" s="8">
        <v>381.7</v>
      </c>
      <c r="G163" s="7" t="s">
        <v>1777</v>
      </c>
    </row>
    <row r="164" s="1" customFormat="1" ht="23.35" customHeight="1" spans="1:7">
      <c r="A164" s="6" t="s">
        <v>1778</v>
      </c>
      <c r="B164" s="7" t="s">
        <v>1772</v>
      </c>
      <c r="C164" s="7" t="s">
        <v>1779</v>
      </c>
      <c r="D164" s="9">
        <v>1</v>
      </c>
      <c r="E164" s="10">
        <v>3492534.34</v>
      </c>
      <c r="F164" s="8">
        <v>349.25</v>
      </c>
      <c r="G164" s="7" t="s">
        <v>1780</v>
      </c>
    </row>
    <row r="165" s="1" customFormat="1" ht="23.35" customHeight="1" spans="1:7">
      <c r="A165" s="6" t="s">
        <v>1781</v>
      </c>
      <c r="B165" s="7" t="s">
        <v>1782</v>
      </c>
      <c r="C165" s="7" t="s">
        <v>1783</v>
      </c>
      <c r="D165" s="9">
        <v>1</v>
      </c>
      <c r="E165" s="10">
        <v>5000000</v>
      </c>
      <c r="F165" s="8">
        <v>500</v>
      </c>
      <c r="G165" s="7" t="s">
        <v>1783</v>
      </c>
    </row>
    <row r="166" s="1" customFormat="1" ht="24.1" customHeight="1" spans="1:7">
      <c r="A166" s="6" t="s">
        <v>1784</v>
      </c>
      <c r="B166" s="7"/>
      <c r="C166" s="7"/>
      <c r="D166" s="7"/>
      <c r="E166" s="7"/>
      <c r="F166" s="8">
        <v>14250.48</v>
      </c>
      <c r="G166" s="7"/>
    </row>
    <row r="167" s="1" customFormat="1" ht="23.35" customHeight="1" spans="1:7">
      <c r="A167" s="6" t="s">
        <v>1785</v>
      </c>
      <c r="B167" s="7" t="s">
        <v>1786</v>
      </c>
      <c r="C167" s="7" t="s">
        <v>1787</v>
      </c>
      <c r="D167" s="9">
        <v>1</v>
      </c>
      <c r="E167" s="10">
        <v>1095000</v>
      </c>
      <c r="F167" s="8">
        <v>109.5</v>
      </c>
      <c r="G167" s="7" t="s">
        <v>1788</v>
      </c>
    </row>
    <row r="168" s="1" customFormat="1" ht="23.35" customHeight="1" spans="1:7">
      <c r="A168" s="6" t="s">
        <v>1789</v>
      </c>
      <c r="B168" s="7" t="s">
        <v>1786</v>
      </c>
      <c r="C168" s="7" t="s">
        <v>1790</v>
      </c>
      <c r="D168" s="9">
        <v>1</v>
      </c>
      <c r="E168" s="10">
        <v>14040000</v>
      </c>
      <c r="F168" s="8">
        <v>1404</v>
      </c>
      <c r="G168" s="7" t="s">
        <v>1791</v>
      </c>
    </row>
    <row r="169" s="1" customFormat="1" ht="23.35" customHeight="1" spans="1:7">
      <c r="A169" s="6" t="s">
        <v>1792</v>
      </c>
      <c r="B169" s="7" t="s">
        <v>1786</v>
      </c>
      <c r="C169" s="7" t="s">
        <v>1793</v>
      </c>
      <c r="D169" s="9">
        <v>1</v>
      </c>
      <c r="E169" s="10">
        <v>37008000</v>
      </c>
      <c r="F169" s="8">
        <v>3700.8</v>
      </c>
      <c r="G169" s="7" t="s">
        <v>1794</v>
      </c>
    </row>
    <row r="170" s="1" customFormat="1" ht="23.35" customHeight="1" spans="1:7">
      <c r="A170" s="6" t="s">
        <v>1795</v>
      </c>
      <c r="B170" s="7" t="s">
        <v>1786</v>
      </c>
      <c r="C170" s="7" t="s">
        <v>1796</v>
      </c>
      <c r="D170" s="9">
        <v>1</v>
      </c>
      <c r="E170" s="10">
        <v>26939800</v>
      </c>
      <c r="F170" s="8">
        <v>2693.98</v>
      </c>
      <c r="G170" s="7" t="s">
        <v>1791</v>
      </c>
    </row>
    <row r="171" s="1" customFormat="1" ht="23.35" customHeight="1" spans="1:7">
      <c r="A171" s="6" t="s">
        <v>1797</v>
      </c>
      <c r="B171" s="7" t="s">
        <v>1786</v>
      </c>
      <c r="C171" s="7" t="s">
        <v>1798</v>
      </c>
      <c r="D171" s="9">
        <v>1</v>
      </c>
      <c r="E171" s="10">
        <v>37450200</v>
      </c>
      <c r="F171" s="8">
        <v>3745.02</v>
      </c>
      <c r="G171" s="7" t="s">
        <v>1799</v>
      </c>
    </row>
    <row r="172" s="1" customFormat="1" ht="23.35" customHeight="1" spans="1:7">
      <c r="A172" s="6" t="s">
        <v>1800</v>
      </c>
      <c r="B172" s="7" t="s">
        <v>1786</v>
      </c>
      <c r="C172" s="7" t="s">
        <v>1801</v>
      </c>
      <c r="D172" s="9">
        <v>1</v>
      </c>
      <c r="E172" s="10">
        <v>300000</v>
      </c>
      <c r="F172" s="8">
        <v>30</v>
      </c>
      <c r="G172" s="7" t="s">
        <v>1794</v>
      </c>
    </row>
    <row r="173" s="1" customFormat="1" ht="23.35" customHeight="1" spans="1:7">
      <c r="A173" s="6" t="s">
        <v>1802</v>
      </c>
      <c r="B173" s="7" t="s">
        <v>1786</v>
      </c>
      <c r="C173" s="7" t="s">
        <v>1803</v>
      </c>
      <c r="D173" s="9">
        <v>1</v>
      </c>
      <c r="E173" s="10">
        <v>7640100</v>
      </c>
      <c r="F173" s="8">
        <v>764.01</v>
      </c>
      <c r="G173" s="7" t="s">
        <v>1804</v>
      </c>
    </row>
    <row r="174" s="1" customFormat="1" ht="23.35" customHeight="1" spans="1:7">
      <c r="A174" s="6" t="s">
        <v>1805</v>
      </c>
      <c r="B174" s="7" t="s">
        <v>1786</v>
      </c>
      <c r="C174" s="7" t="s">
        <v>1806</v>
      </c>
      <c r="D174" s="9">
        <v>1</v>
      </c>
      <c r="E174" s="10">
        <v>2410000</v>
      </c>
      <c r="F174" s="8">
        <v>241</v>
      </c>
      <c r="G174" s="7" t="s">
        <v>1807</v>
      </c>
    </row>
    <row r="175" s="1" customFormat="1" ht="23.35" customHeight="1" spans="1:7">
      <c r="A175" s="6" t="s">
        <v>1808</v>
      </c>
      <c r="B175" s="7" t="s">
        <v>1809</v>
      </c>
      <c r="C175" s="7" t="s">
        <v>1810</v>
      </c>
      <c r="D175" s="9">
        <v>1</v>
      </c>
      <c r="E175" s="10">
        <v>36500</v>
      </c>
      <c r="F175" s="8">
        <v>3.65</v>
      </c>
      <c r="G175" s="7" t="s">
        <v>1811</v>
      </c>
    </row>
    <row r="176" s="1" customFormat="1" ht="23.35" customHeight="1" spans="1:7">
      <c r="A176" s="6" t="s">
        <v>1812</v>
      </c>
      <c r="B176" s="7" t="s">
        <v>1786</v>
      </c>
      <c r="C176" s="7" t="s">
        <v>1813</v>
      </c>
      <c r="D176" s="9">
        <v>1</v>
      </c>
      <c r="E176" s="10">
        <v>6565000</v>
      </c>
      <c r="F176" s="8">
        <v>656.5</v>
      </c>
      <c r="G176" s="7" t="s">
        <v>1807</v>
      </c>
    </row>
    <row r="177" s="1" customFormat="1" ht="23.35" customHeight="1" spans="1:7">
      <c r="A177" s="6" t="s">
        <v>1814</v>
      </c>
      <c r="B177" s="7" t="s">
        <v>1772</v>
      </c>
      <c r="C177" s="7" t="s">
        <v>1815</v>
      </c>
      <c r="D177" s="9">
        <v>1</v>
      </c>
      <c r="E177" s="10">
        <v>9020200</v>
      </c>
      <c r="F177" s="8">
        <v>902.02</v>
      </c>
      <c r="G177" s="7" t="s">
        <v>1816</v>
      </c>
    </row>
    <row r="178" s="1" customFormat="1" ht="24.1" customHeight="1" spans="1:7">
      <c r="A178" s="6" t="s">
        <v>1817</v>
      </c>
      <c r="B178" s="7"/>
      <c r="C178" s="7"/>
      <c r="D178" s="7"/>
      <c r="E178" s="7"/>
      <c r="F178" s="8">
        <v>35.92</v>
      </c>
      <c r="G178" s="7"/>
    </row>
    <row r="179" s="1" customFormat="1" ht="24.1" customHeight="1" spans="1:7">
      <c r="A179" s="6" t="s">
        <v>1818</v>
      </c>
      <c r="B179" s="7"/>
      <c r="C179" s="7"/>
      <c r="D179" s="7"/>
      <c r="E179" s="7"/>
      <c r="F179" s="8">
        <v>26</v>
      </c>
      <c r="G179" s="7"/>
    </row>
    <row r="180" s="1" customFormat="1" ht="23.35" customHeight="1" spans="1:7">
      <c r="A180" s="6" t="s">
        <v>1819</v>
      </c>
      <c r="B180" s="7" t="s">
        <v>1459</v>
      </c>
      <c r="C180" s="7" t="s">
        <v>1820</v>
      </c>
      <c r="D180" s="9">
        <v>1</v>
      </c>
      <c r="E180" s="10">
        <v>40000</v>
      </c>
      <c r="F180" s="8">
        <v>4</v>
      </c>
      <c r="G180" s="7" t="s">
        <v>1821</v>
      </c>
    </row>
    <row r="181" s="1" customFormat="1" ht="23.35" customHeight="1" spans="1:7">
      <c r="A181" s="6" t="s">
        <v>1822</v>
      </c>
      <c r="B181" s="7" t="s">
        <v>1823</v>
      </c>
      <c r="C181" s="7" t="s">
        <v>1824</v>
      </c>
      <c r="D181" s="9">
        <v>1</v>
      </c>
      <c r="E181" s="10">
        <v>159700</v>
      </c>
      <c r="F181" s="8">
        <v>15.97</v>
      </c>
      <c r="G181" s="7" t="s">
        <v>1825</v>
      </c>
    </row>
    <row r="182" s="1" customFormat="1" ht="23.35" customHeight="1" spans="1:7">
      <c r="A182" s="6"/>
      <c r="B182" s="7"/>
      <c r="C182" s="7" t="s">
        <v>1826</v>
      </c>
      <c r="D182" s="9">
        <v>1</v>
      </c>
      <c r="E182" s="10">
        <v>159500</v>
      </c>
      <c r="F182" s="8">
        <v>15.95</v>
      </c>
      <c r="G182" s="7" t="s">
        <v>1827</v>
      </c>
    </row>
    <row r="183" s="1" customFormat="1" ht="23.35" customHeight="1" spans="1:7">
      <c r="A183" s="6" t="s">
        <v>1828</v>
      </c>
      <c r="B183" s="7" t="s">
        <v>1829</v>
      </c>
      <c r="C183" s="7" t="s">
        <v>1830</v>
      </c>
      <c r="D183" s="9">
        <v>1</v>
      </c>
      <c r="E183" s="10">
        <v>260000</v>
      </c>
      <c r="F183" s="8">
        <v>26</v>
      </c>
      <c r="G183" s="7" t="s">
        <v>1831</v>
      </c>
    </row>
    <row r="184" s="1" customFormat="1" ht="24.1" customHeight="1" spans="1:7">
      <c r="A184" s="6" t="s">
        <v>1832</v>
      </c>
      <c r="B184" s="7"/>
      <c r="C184" s="7"/>
      <c r="D184" s="7"/>
      <c r="E184" s="7"/>
      <c r="F184" s="8">
        <v>1722.3</v>
      </c>
      <c r="G184" s="7"/>
    </row>
    <row r="185" s="1" customFormat="1" ht="23.35" customHeight="1" spans="1:7">
      <c r="A185" s="6" t="s">
        <v>1833</v>
      </c>
      <c r="B185" s="7" t="s">
        <v>1772</v>
      </c>
      <c r="C185" s="7" t="s">
        <v>1834</v>
      </c>
      <c r="D185" s="9">
        <v>1</v>
      </c>
      <c r="E185" s="10">
        <v>5000000</v>
      </c>
      <c r="F185" s="8">
        <v>500</v>
      </c>
      <c r="G185" s="7" t="s">
        <v>1834</v>
      </c>
    </row>
    <row r="186" s="1" customFormat="1" ht="23.35" customHeight="1" spans="1:7">
      <c r="A186" s="6" t="s">
        <v>1835</v>
      </c>
      <c r="B186" s="7" t="s">
        <v>1836</v>
      </c>
      <c r="C186" s="7" t="s">
        <v>1837</v>
      </c>
      <c r="D186" s="9">
        <v>1</v>
      </c>
      <c r="E186" s="10">
        <v>500000</v>
      </c>
      <c r="F186" s="8">
        <v>50</v>
      </c>
      <c r="G186" s="7" t="s">
        <v>1838</v>
      </c>
    </row>
    <row r="187" s="1" customFormat="1" ht="23.35" customHeight="1" spans="1:7">
      <c r="A187" s="6" t="s">
        <v>1839</v>
      </c>
      <c r="B187" s="7" t="s">
        <v>1772</v>
      </c>
      <c r="C187" s="7" t="s">
        <v>1840</v>
      </c>
      <c r="D187" s="9">
        <v>1</v>
      </c>
      <c r="E187" s="10">
        <v>4423000</v>
      </c>
      <c r="F187" s="8">
        <v>442.3</v>
      </c>
      <c r="G187" s="7" t="s">
        <v>1841</v>
      </c>
    </row>
    <row r="188" s="1" customFormat="1" ht="23.35" customHeight="1" spans="1:7">
      <c r="A188" s="6" t="s">
        <v>1842</v>
      </c>
      <c r="B188" s="7" t="s">
        <v>1772</v>
      </c>
      <c r="C188" s="7" t="s">
        <v>1843</v>
      </c>
      <c r="D188" s="9">
        <v>1</v>
      </c>
      <c r="E188" s="10">
        <v>6110000</v>
      </c>
      <c r="F188" s="8">
        <v>611</v>
      </c>
      <c r="G188" s="7" t="s">
        <v>1843</v>
      </c>
    </row>
    <row r="189" s="1" customFormat="1" ht="23.35" customHeight="1" spans="1:7">
      <c r="A189" s="6" t="s">
        <v>1844</v>
      </c>
      <c r="B189" s="7" t="s">
        <v>1772</v>
      </c>
      <c r="C189" s="7" t="s">
        <v>1845</v>
      </c>
      <c r="D189" s="9">
        <v>1</v>
      </c>
      <c r="E189" s="10">
        <v>1190000</v>
      </c>
      <c r="F189" s="8">
        <v>119</v>
      </c>
      <c r="G189" s="7" t="s">
        <v>1846</v>
      </c>
    </row>
    <row r="190" s="1" customFormat="1" ht="24.1" customHeight="1" spans="1:7">
      <c r="A190" s="6" t="s">
        <v>1461</v>
      </c>
      <c r="B190" s="7"/>
      <c r="C190" s="7"/>
      <c r="D190" s="7"/>
      <c r="E190" s="7"/>
      <c r="F190" s="8">
        <v>30</v>
      </c>
      <c r="G190" s="7"/>
    </row>
    <row r="191" s="1" customFormat="1" ht="24.1" customHeight="1" spans="1:7">
      <c r="A191" s="6" t="s">
        <v>1461</v>
      </c>
      <c r="B191" s="7"/>
      <c r="C191" s="7"/>
      <c r="D191" s="7"/>
      <c r="E191" s="7"/>
      <c r="F191" s="8">
        <v>30</v>
      </c>
      <c r="G191" s="7"/>
    </row>
    <row r="192" s="1" customFormat="1" ht="23.35" customHeight="1" spans="1:7">
      <c r="A192" s="6" t="s">
        <v>1466</v>
      </c>
      <c r="B192" s="7" t="s">
        <v>1629</v>
      </c>
      <c r="C192" s="7" t="s">
        <v>1847</v>
      </c>
      <c r="D192" s="9">
        <v>1</v>
      </c>
      <c r="E192" s="10">
        <v>300000</v>
      </c>
      <c r="F192" s="8">
        <v>30</v>
      </c>
      <c r="G192" s="7" t="s">
        <v>1848</v>
      </c>
    </row>
    <row r="193" s="1" customFormat="1" ht="24.1" customHeight="1" spans="1:7">
      <c r="A193" s="6" t="s">
        <v>1849</v>
      </c>
      <c r="B193" s="7"/>
      <c r="C193" s="7"/>
      <c r="D193" s="7"/>
      <c r="E193" s="7"/>
      <c r="F193" s="8">
        <v>3.29</v>
      </c>
      <c r="G193" s="7"/>
    </row>
    <row r="194" s="1" customFormat="1" ht="24.1" customHeight="1" spans="1:7">
      <c r="A194" s="6" t="s">
        <v>1849</v>
      </c>
      <c r="B194" s="7"/>
      <c r="C194" s="7"/>
      <c r="D194" s="7"/>
      <c r="E194" s="7"/>
      <c r="F194" s="8">
        <v>3.29</v>
      </c>
      <c r="G194" s="7"/>
    </row>
    <row r="195" s="1" customFormat="1" ht="23.35" customHeight="1" spans="1:7">
      <c r="A195" s="6" t="s">
        <v>1850</v>
      </c>
      <c r="B195" s="7" t="s">
        <v>1553</v>
      </c>
      <c r="C195" s="7" t="s">
        <v>1851</v>
      </c>
      <c r="D195" s="9">
        <v>7</v>
      </c>
      <c r="E195" s="10">
        <v>4700</v>
      </c>
      <c r="F195" s="8">
        <v>3.29</v>
      </c>
      <c r="G195" s="7" t="s">
        <v>1514</v>
      </c>
    </row>
    <row r="196" s="1" customFormat="1" ht="24.1" customHeight="1" spans="1:7">
      <c r="A196" s="6" t="s">
        <v>1852</v>
      </c>
      <c r="B196" s="7"/>
      <c r="C196" s="7"/>
      <c r="D196" s="7"/>
      <c r="E196" s="7"/>
      <c r="F196" s="8">
        <v>45.05</v>
      </c>
      <c r="G196" s="7"/>
    </row>
    <row r="197" s="1" customFormat="1" ht="24.1" customHeight="1" spans="1:7">
      <c r="A197" s="6" t="s">
        <v>1852</v>
      </c>
      <c r="B197" s="7"/>
      <c r="C197" s="7"/>
      <c r="D197" s="7"/>
      <c r="E197" s="7"/>
      <c r="F197" s="8">
        <v>45.05</v>
      </c>
      <c r="G197" s="7"/>
    </row>
    <row r="198" s="1" customFormat="1" ht="23.35" customHeight="1" spans="1:7">
      <c r="A198" s="6" t="s">
        <v>1853</v>
      </c>
      <c r="B198" s="7" t="s">
        <v>1854</v>
      </c>
      <c r="C198" s="7" t="s">
        <v>1855</v>
      </c>
      <c r="D198" s="9">
        <v>1</v>
      </c>
      <c r="E198" s="10">
        <v>460</v>
      </c>
      <c r="F198" s="8">
        <v>0.05</v>
      </c>
      <c r="G198" s="7" t="s">
        <v>1856</v>
      </c>
    </row>
    <row r="199" s="1" customFormat="1" ht="23.35" customHeight="1" spans="1:7">
      <c r="A199" s="6" t="s">
        <v>1857</v>
      </c>
      <c r="B199" s="7" t="s">
        <v>1858</v>
      </c>
      <c r="C199" s="7" t="s">
        <v>1859</v>
      </c>
      <c r="D199" s="9">
        <v>26</v>
      </c>
      <c r="E199" s="10">
        <v>10000</v>
      </c>
      <c r="F199" s="8">
        <v>26</v>
      </c>
      <c r="G199" s="7" t="s">
        <v>1860</v>
      </c>
    </row>
    <row r="200" s="1" customFormat="1" ht="23.35" customHeight="1" spans="1:7">
      <c r="A200" s="6"/>
      <c r="B200" s="7" t="s">
        <v>1513</v>
      </c>
      <c r="C200" s="7" t="s">
        <v>1861</v>
      </c>
      <c r="D200" s="9">
        <v>16</v>
      </c>
      <c r="E200" s="10">
        <v>10000</v>
      </c>
      <c r="F200" s="8">
        <v>16</v>
      </c>
      <c r="G200" s="7" t="s">
        <v>1862</v>
      </c>
    </row>
    <row r="201" s="1" customFormat="1" ht="23.35" customHeight="1" spans="1:7">
      <c r="A201" s="6"/>
      <c r="B201" s="7" t="s">
        <v>1541</v>
      </c>
      <c r="C201" s="7" t="s">
        <v>1542</v>
      </c>
      <c r="D201" s="9">
        <v>2</v>
      </c>
      <c r="E201" s="10">
        <v>15000</v>
      </c>
      <c r="F201" s="8">
        <v>3</v>
      </c>
      <c r="G201" s="7" t="s">
        <v>1863</v>
      </c>
    </row>
    <row r="202" s="1" customFormat="1" ht="24.1" customHeight="1" spans="1:7">
      <c r="A202" s="6" t="s">
        <v>1864</v>
      </c>
      <c r="B202" s="7"/>
      <c r="C202" s="7"/>
      <c r="D202" s="7"/>
      <c r="E202" s="7"/>
      <c r="F202" s="8">
        <v>138.74</v>
      </c>
      <c r="G202" s="7"/>
    </row>
    <row r="203" s="1" customFormat="1" ht="24.1" customHeight="1" spans="1:7">
      <c r="A203" s="6" t="s">
        <v>1864</v>
      </c>
      <c r="B203" s="7"/>
      <c r="C203" s="7"/>
      <c r="D203" s="7"/>
      <c r="E203" s="7"/>
      <c r="F203" s="8">
        <v>138.74</v>
      </c>
      <c r="G203" s="7"/>
    </row>
    <row r="204" s="1" customFormat="1" ht="56.5" customHeight="1" spans="1:7">
      <c r="A204" s="6" t="s">
        <v>1865</v>
      </c>
      <c r="B204" s="7" t="s">
        <v>1526</v>
      </c>
      <c r="C204" s="7" t="s">
        <v>1604</v>
      </c>
      <c r="D204" s="9">
        <v>118</v>
      </c>
      <c r="E204" s="10">
        <v>5000</v>
      </c>
      <c r="F204" s="8">
        <v>59</v>
      </c>
      <c r="G204" s="7" t="s">
        <v>1866</v>
      </c>
    </row>
    <row r="205" s="1" customFormat="1" ht="23.35" customHeight="1" spans="1:7">
      <c r="A205" s="6"/>
      <c r="B205" s="7" t="s">
        <v>1867</v>
      </c>
      <c r="C205" s="7" t="s">
        <v>1868</v>
      </c>
      <c r="D205" s="9">
        <v>118</v>
      </c>
      <c r="E205" s="10">
        <v>500</v>
      </c>
      <c r="F205" s="8">
        <v>5.9</v>
      </c>
      <c r="G205" s="7" t="s">
        <v>1869</v>
      </c>
    </row>
    <row r="206" s="1" customFormat="1" ht="33.9" customHeight="1" spans="1:7">
      <c r="A206" s="6"/>
      <c r="B206" s="7" t="s">
        <v>1870</v>
      </c>
      <c r="C206" s="7" t="s">
        <v>1871</v>
      </c>
      <c r="D206" s="9">
        <v>2</v>
      </c>
      <c r="E206" s="10">
        <v>1300</v>
      </c>
      <c r="F206" s="8">
        <v>0.26</v>
      </c>
      <c r="G206" s="7" t="s">
        <v>1872</v>
      </c>
    </row>
    <row r="207" s="1" customFormat="1" ht="33.9" customHeight="1" spans="1:7">
      <c r="A207" s="6"/>
      <c r="B207" s="7"/>
      <c r="C207" s="7"/>
      <c r="D207" s="9">
        <v>236</v>
      </c>
      <c r="E207" s="10">
        <v>1200</v>
      </c>
      <c r="F207" s="8">
        <v>28.32</v>
      </c>
      <c r="G207" s="7" t="s">
        <v>1873</v>
      </c>
    </row>
    <row r="208" s="1" customFormat="1" ht="45.2" customHeight="1" spans="1:7">
      <c r="A208" s="6"/>
      <c r="B208" s="7" t="s">
        <v>1874</v>
      </c>
      <c r="C208" s="7" t="s">
        <v>1875</v>
      </c>
      <c r="D208" s="9">
        <v>10</v>
      </c>
      <c r="E208" s="10">
        <v>3300</v>
      </c>
      <c r="F208" s="8">
        <v>3.3</v>
      </c>
      <c r="G208" s="7" t="s">
        <v>1876</v>
      </c>
    </row>
    <row r="209" s="1" customFormat="1" ht="33.9" customHeight="1" spans="1:7">
      <c r="A209" s="6"/>
      <c r="B209" s="7"/>
      <c r="C209" s="7"/>
      <c r="D209" s="9">
        <v>108</v>
      </c>
      <c r="E209" s="10">
        <v>2600</v>
      </c>
      <c r="F209" s="8">
        <v>28.08</v>
      </c>
      <c r="G209" s="7" t="s">
        <v>1877</v>
      </c>
    </row>
    <row r="210" s="1" customFormat="1" ht="33.9" customHeight="1" spans="1:7">
      <c r="A210" s="6"/>
      <c r="B210" s="7" t="s">
        <v>1878</v>
      </c>
      <c r="C210" s="7" t="s">
        <v>1855</v>
      </c>
      <c r="D210" s="9">
        <v>236</v>
      </c>
      <c r="E210" s="10">
        <v>550</v>
      </c>
      <c r="F210" s="8">
        <v>12.98</v>
      </c>
      <c r="G210" s="7" t="s">
        <v>1879</v>
      </c>
    </row>
    <row r="211" s="1" customFormat="1" ht="23.35" customHeight="1" spans="1:7">
      <c r="A211" s="6" t="s">
        <v>1880</v>
      </c>
      <c r="B211" s="7" t="s">
        <v>1881</v>
      </c>
      <c r="C211" s="7" t="s">
        <v>1881</v>
      </c>
      <c r="D211" s="9">
        <v>2</v>
      </c>
      <c r="E211" s="10">
        <v>4500</v>
      </c>
      <c r="F211" s="8">
        <v>0.9</v>
      </c>
      <c r="G211" s="7" t="s">
        <v>1882</v>
      </c>
    </row>
    <row r="212" s="1" customFormat="1" ht="24.1" customHeight="1" spans="1:7">
      <c r="A212" s="6" t="s">
        <v>1883</v>
      </c>
      <c r="B212" s="7"/>
      <c r="C212" s="7"/>
      <c r="D212" s="7"/>
      <c r="E212" s="7"/>
      <c r="F212" s="8">
        <v>15.5</v>
      </c>
      <c r="G212" s="7"/>
    </row>
    <row r="213" s="1" customFormat="1" ht="24.1" customHeight="1" spans="1:7">
      <c r="A213" s="6" t="s">
        <v>1883</v>
      </c>
      <c r="B213" s="7"/>
      <c r="C213" s="7"/>
      <c r="D213" s="7"/>
      <c r="E213" s="7"/>
      <c r="F213" s="8">
        <v>15.5</v>
      </c>
      <c r="G213" s="7"/>
    </row>
    <row r="214" s="1" customFormat="1" ht="23.35" customHeight="1" spans="1:7">
      <c r="A214" s="6" t="s">
        <v>1884</v>
      </c>
      <c r="B214" s="7" t="s">
        <v>1885</v>
      </c>
      <c r="C214" s="7" t="s">
        <v>1886</v>
      </c>
      <c r="D214" s="9">
        <v>1</v>
      </c>
      <c r="E214" s="10">
        <v>155000</v>
      </c>
      <c r="F214" s="8">
        <v>15.5</v>
      </c>
      <c r="G214" s="7" t="s">
        <v>1887</v>
      </c>
    </row>
    <row r="215" s="1" customFormat="1" ht="24.1" customHeight="1" spans="1:7">
      <c r="A215" s="6" t="s">
        <v>1888</v>
      </c>
      <c r="B215" s="7"/>
      <c r="C215" s="7"/>
      <c r="D215" s="7"/>
      <c r="E215" s="7"/>
      <c r="F215" s="8">
        <v>7455.6</v>
      </c>
      <c r="G215" s="7"/>
    </row>
    <row r="216" s="1" customFormat="1" ht="24.1" customHeight="1" spans="1:7">
      <c r="A216" s="6" t="s">
        <v>1889</v>
      </c>
      <c r="B216" s="7"/>
      <c r="C216" s="7"/>
      <c r="D216" s="7"/>
      <c r="E216" s="7"/>
      <c r="F216" s="8">
        <v>75</v>
      </c>
      <c r="G216" s="7"/>
    </row>
    <row r="217" s="1" customFormat="1" ht="23.35" customHeight="1" spans="1:7">
      <c r="A217" s="6" t="s">
        <v>1890</v>
      </c>
      <c r="B217" s="7" t="s">
        <v>1891</v>
      </c>
      <c r="C217" s="7" t="s">
        <v>1892</v>
      </c>
      <c r="D217" s="9">
        <v>3</v>
      </c>
      <c r="E217" s="10">
        <v>250000</v>
      </c>
      <c r="F217" s="8">
        <v>75</v>
      </c>
      <c r="G217" s="7" t="s">
        <v>1893</v>
      </c>
    </row>
    <row r="218" s="1" customFormat="1" ht="24.1" customHeight="1" spans="1:7">
      <c r="A218" s="6" t="s">
        <v>1894</v>
      </c>
      <c r="B218" s="7"/>
      <c r="C218" s="7"/>
      <c r="D218" s="7"/>
      <c r="E218" s="7"/>
      <c r="F218" s="8">
        <v>7300</v>
      </c>
      <c r="G218" s="7"/>
    </row>
    <row r="219" s="1" customFormat="1" ht="23.35" customHeight="1" spans="1:7">
      <c r="A219" s="6" t="s">
        <v>1895</v>
      </c>
      <c r="B219" s="7" t="s">
        <v>1896</v>
      </c>
      <c r="C219" s="7" t="s">
        <v>1895</v>
      </c>
      <c r="D219" s="9">
        <v>1</v>
      </c>
      <c r="E219" s="10">
        <v>500000</v>
      </c>
      <c r="F219" s="8">
        <v>50</v>
      </c>
      <c r="G219" s="7" t="s">
        <v>1895</v>
      </c>
    </row>
    <row r="220" s="1" customFormat="1" ht="23.35" customHeight="1" spans="1:7">
      <c r="A220" s="6" t="s">
        <v>1897</v>
      </c>
      <c r="B220" s="7" t="s">
        <v>1666</v>
      </c>
      <c r="C220" s="7" t="s">
        <v>1895</v>
      </c>
      <c r="D220" s="9">
        <v>1</v>
      </c>
      <c r="E220" s="10">
        <v>800000</v>
      </c>
      <c r="F220" s="8">
        <v>80</v>
      </c>
      <c r="G220" s="7" t="s">
        <v>1898</v>
      </c>
    </row>
    <row r="221" s="1" customFormat="1" ht="23.35" customHeight="1" spans="1:7">
      <c r="A221" s="6" t="s">
        <v>1899</v>
      </c>
      <c r="B221" s="7" t="s">
        <v>1720</v>
      </c>
      <c r="C221" s="7" t="s">
        <v>1900</v>
      </c>
      <c r="D221" s="9">
        <v>1</v>
      </c>
      <c r="E221" s="10">
        <v>500000</v>
      </c>
      <c r="F221" s="8">
        <v>50</v>
      </c>
      <c r="G221" s="7" t="s">
        <v>1901</v>
      </c>
    </row>
    <row r="222" s="1" customFormat="1" ht="23.35" customHeight="1" spans="1:7">
      <c r="A222" s="6" t="s">
        <v>1373</v>
      </c>
      <c r="B222" s="7" t="s">
        <v>1629</v>
      </c>
      <c r="C222" s="7" t="s">
        <v>1902</v>
      </c>
      <c r="D222" s="9">
        <v>1</v>
      </c>
      <c r="E222" s="10">
        <v>70000000</v>
      </c>
      <c r="F222" s="8">
        <v>7000</v>
      </c>
      <c r="G222" s="7" t="s">
        <v>1903</v>
      </c>
    </row>
    <row r="223" s="1" customFormat="1" ht="23.35" customHeight="1" spans="1:7">
      <c r="A223" s="6" t="s">
        <v>1904</v>
      </c>
      <c r="B223" s="7" t="s">
        <v>1905</v>
      </c>
      <c r="C223" s="7" t="s">
        <v>1906</v>
      </c>
      <c r="D223" s="9">
        <v>1</v>
      </c>
      <c r="E223" s="10">
        <v>1200000</v>
      </c>
      <c r="F223" s="8">
        <v>120</v>
      </c>
      <c r="G223" s="7" t="s">
        <v>1906</v>
      </c>
    </row>
    <row r="224" s="1" customFormat="1" ht="24.1" customHeight="1" spans="1:7">
      <c r="A224" s="6" t="s">
        <v>1907</v>
      </c>
      <c r="B224" s="7"/>
      <c r="C224" s="7"/>
      <c r="D224" s="7"/>
      <c r="E224" s="7"/>
      <c r="F224" s="8">
        <v>63.6</v>
      </c>
      <c r="G224" s="7"/>
    </row>
    <row r="225" s="1" customFormat="1" ht="23.35" customHeight="1" spans="1:7">
      <c r="A225" s="6" t="s">
        <v>1908</v>
      </c>
      <c r="B225" s="7" t="s">
        <v>1905</v>
      </c>
      <c r="C225" s="7" t="s">
        <v>1909</v>
      </c>
      <c r="D225" s="9">
        <v>1</v>
      </c>
      <c r="E225" s="10">
        <v>636000</v>
      </c>
      <c r="F225" s="8">
        <v>63.6</v>
      </c>
      <c r="G225" s="7" t="s">
        <v>1910</v>
      </c>
    </row>
    <row r="226" s="1" customFormat="1" ht="24.1" customHeight="1" spans="1:7">
      <c r="A226" s="6" t="s">
        <v>1911</v>
      </c>
      <c r="B226" s="7"/>
      <c r="C226" s="7"/>
      <c r="D226" s="7"/>
      <c r="E226" s="7"/>
      <c r="F226" s="8">
        <v>17</v>
      </c>
      <c r="G226" s="7"/>
    </row>
    <row r="227" s="1" customFormat="1" ht="23.35" customHeight="1" spans="1:7">
      <c r="A227" s="6" t="s">
        <v>1912</v>
      </c>
      <c r="B227" s="7" t="s">
        <v>1913</v>
      </c>
      <c r="C227" s="7" t="s">
        <v>1914</v>
      </c>
      <c r="D227" s="9">
        <v>1</v>
      </c>
      <c r="E227" s="10">
        <v>100000</v>
      </c>
      <c r="F227" s="8">
        <v>10</v>
      </c>
      <c r="G227" s="7" t="s">
        <v>1914</v>
      </c>
    </row>
    <row r="228" s="1" customFormat="1" ht="23.35" customHeight="1" spans="1:7">
      <c r="A228" s="6" t="s">
        <v>1915</v>
      </c>
      <c r="B228" s="7" t="s">
        <v>1916</v>
      </c>
      <c r="C228" s="7" t="s">
        <v>1917</v>
      </c>
      <c r="D228" s="9">
        <v>1</v>
      </c>
      <c r="E228" s="10">
        <v>70000</v>
      </c>
      <c r="F228" s="8">
        <v>7</v>
      </c>
      <c r="G228" s="7" t="s">
        <v>1917</v>
      </c>
    </row>
    <row r="229" s="1" customFormat="1" ht="24.1" customHeight="1" spans="1:7">
      <c r="A229" s="6" t="s">
        <v>1918</v>
      </c>
      <c r="B229" s="7"/>
      <c r="C229" s="7"/>
      <c r="D229" s="7"/>
      <c r="E229" s="7"/>
      <c r="F229" s="8">
        <v>80.8</v>
      </c>
      <c r="G229" s="7"/>
    </row>
    <row r="230" s="1" customFormat="1" ht="24.1" customHeight="1" spans="1:7">
      <c r="A230" s="6" t="s">
        <v>1918</v>
      </c>
      <c r="B230" s="7"/>
      <c r="C230" s="7"/>
      <c r="D230" s="7"/>
      <c r="E230" s="7"/>
      <c r="F230" s="8">
        <v>80.8</v>
      </c>
      <c r="G230" s="7"/>
    </row>
    <row r="231" s="1" customFormat="1" ht="23.35" customHeight="1" spans="1:7">
      <c r="A231" s="6" t="s">
        <v>1919</v>
      </c>
      <c r="B231" s="7" t="s">
        <v>1920</v>
      </c>
      <c r="C231" s="7" t="s">
        <v>1921</v>
      </c>
      <c r="D231" s="9">
        <v>1</v>
      </c>
      <c r="E231" s="10">
        <v>750000</v>
      </c>
      <c r="F231" s="8">
        <v>75</v>
      </c>
      <c r="G231" s="7" t="s">
        <v>1922</v>
      </c>
    </row>
    <row r="232" s="1" customFormat="1" ht="23.35" customHeight="1" spans="1:7">
      <c r="A232" s="6" t="s">
        <v>1923</v>
      </c>
      <c r="B232" s="7" t="s">
        <v>1924</v>
      </c>
      <c r="C232" s="7" t="s">
        <v>1925</v>
      </c>
      <c r="D232" s="9">
        <v>1</v>
      </c>
      <c r="E232" s="10">
        <v>36000</v>
      </c>
      <c r="F232" s="8">
        <v>3.6</v>
      </c>
      <c r="G232" s="7" t="s">
        <v>1926</v>
      </c>
    </row>
    <row r="233" s="1" customFormat="1" ht="23.35" customHeight="1" spans="1:7">
      <c r="A233" s="6" t="s">
        <v>1927</v>
      </c>
      <c r="B233" s="7" t="s">
        <v>1603</v>
      </c>
      <c r="C233" s="7" t="s">
        <v>1604</v>
      </c>
      <c r="D233" s="9">
        <v>2</v>
      </c>
      <c r="E233" s="10">
        <v>5000</v>
      </c>
      <c r="F233" s="8">
        <v>1</v>
      </c>
      <c r="G233" s="7" t="s">
        <v>1928</v>
      </c>
    </row>
    <row r="234" s="1" customFormat="1" ht="23.35" customHeight="1" spans="1:7">
      <c r="A234" s="6"/>
      <c r="B234" s="7" t="s">
        <v>1929</v>
      </c>
      <c r="C234" s="7" t="s">
        <v>1930</v>
      </c>
      <c r="D234" s="9">
        <v>4</v>
      </c>
      <c r="E234" s="10">
        <v>3000</v>
      </c>
      <c r="F234" s="8">
        <v>1.2</v>
      </c>
      <c r="G234" s="7" t="s">
        <v>1928</v>
      </c>
    </row>
    <row r="235" s="1" customFormat="1" ht="24.1" customHeight="1" spans="1:7">
      <c r="A235" s="6" t="s">
        <v>1931</v>
      </c>
      <c r="B235" s="7"/>
      <c r="C235" s="7"/>
      <c r="D235" s="7"/>
      <c r="E235" s="7"/>
      <c r="F235" s="8">
        <v>1</v>
      </c>
      <c r="G235" s="7"/>
    </row>
    <row r="236" s="1" customFormat="1" ht="24.1" customHeight="1" spans="1:7">
      <c r="A236" s="6" t="s">
        <v>1931</v>
      </c>
      <c r="B236" s="7"/>
      <c r="C236" s="7"/>
      <c r="D236" s="7"/>
      <c r="E236" s="7"/>
      <c r="F236" s="8">
        <v>1</v>
      </c>
      <c r="G236" s="7"/>
    </row>
    <row r="237" s="1" customFormat="1" ht="23.35" customHeight="1" spans="1:7">
      <c r="A237" s="6" t="s">
        <v>1932</v>
      </c>
      <c r="B237" s="7" t="s">
        <v>1603</v>
      </c>
      <c r="C237" s="7" t="s">
        <v>1933</v>
      </c>
      <c r="D237" s="9">
        <v>2</v>
      </c>
      <c r="E237" s="10">
        <v>5000</v>
      </c>
      <c r="F237" s="8">
        <v>1</v>
      </c>
      <c r="G237" s="7" t="s">
        <v>1934</v>
      </c>
    </row>
    <row r="238" s="1" customFormat="1" ht="24.1" customHeight="1" spans="1:7">
      <c r="A238" s="6" t="s">
        <v>1935</v>
      </c>
      <c r="B238" s="7"/>
      <c r="C238" s="7"/>
      <c r="D238" s="7"/>
      <c r="E238" s="7"/>
      <c r="F238" s="8">
        <v>350</v>
      </c>
      <c r="G238" s="7"/>
    </row>
    <row r="239" s="1" customFormat="1" ht="24.1" customHeight="1" spans="1:7">
      <c r="A239" s="6" t="s">
        <v>1935</v>
      </c>
      <c r="B239" s="7"/>
      <c r="C239" s="7"/>
      <c r="D239" s="7"/>
      <c r="E239" s="7"/>
      <c r="F239" s="8">
        <v>350</v>
      </c>
      <c r="G239" s="7"/>
    </row>
    <row r="240" s="1" customFormat="1" ht="23.35" customHeight="1" spans="1:7">
      <c r="A240" s="6" t="s">
        <v>1936</v>
      </c>
      <c r="B240" s="7" t="s">
        <v>1937</v>
      </c>
      <c r="C240" s="7" t="s">
        <v>1938</v>
      </c>
      <c r="D240" s="9">
        <v>1</v>
      </c>
      <c r="E240" s="10">
        <v>3500000</v>
      </c>
      <c r="F240" s="8">
        <v>350</v>
      </c>
      <c r="G240" s="7" t="s">
        <v>1939</v>
      </c>
    </row>
    <row r="241" s="1" customFormat="1" ht="24.1" customHeight="1" spans="1:7">
      <c r="A241" s="6" t="s">
        <v>1940</v>
      </c>
      <c r="B241" s="7"/>
      <c r="C241" s="7"/>
      <c r="D241" s="7"/>
      <c r="E241" s="7"/>
      <c r="F241" s="8">
        <v>345.69</v>
      </c>
      <c r="G241" s="7"/>
    </row>
    <row r="242" s="1" customFormat="1" ht="24.1" customHeight="1" spans="1:7">
      <c r="A242" s="6" t="s">
        <v>1941</v>
      </c>
      <c r="B242" s="7"/>
      <c r="C242" s="7"/>
      <c r="D242" s="7"/>
      <c r="E242" s="7"/>
      <c r="F242" s="8">
        <v>345.69</v>
      </c>
      <c r="G242" s="7"/>
    </row>
    <row r="243" s="1" customFormat="1" ht="23.35" customHeight="1" spans="1:7">
      <c r="A243" s="6" t="s">
        <v>1942</v>
      </c>
      <c r="B243" s="7" t="s">
        <v>1943</v>
      </c>
      <c r="C243" s="7" t="s">
        <v>1944</v>
      </c>
      <c r="D243" s="9">
        <v>1</v>
      </c>
      <c r="E243" s="10">
        <v>3456933</v>
      </c>
      <c r="F243" s="8">
        <v>345.69</v>
      </c>
      <c r="G243" s="7" t="s">
        <v>1537</v>
      </c>
    </row>
    <row r="244" s="1" customFormat="1" ht="24.1" customHeight="1" spans="1:7">
      <c r="A244" s="6" t="s">
        <v>1945</v>
      </c>
      <c r="B244" s="7"/>
      <c r="C244" s="7"/>
      <c r="D244" s="7"/>
      <c r="E244" s="7"/>
      <c r="F244" s="8">
        <v>365.5</v>
      </c>
      <c r="G244" s="7"/>
    </row>
    <row r="245" s="1" customFormat="1" ht="24.1" customHeight="1" spans="1:7">
      <c r="A245" s="6" t="s">
        <v>1945</v>
      </c>
      <c r="B245" s="7"/>
      <c r="C245" s="7"/>
      <c r="D245" s="7"/>
      <c r="E245" s="7"/>
      <c r="F245" s="8">
        <v>20</v>
      </c>
      <c r="G245" s="7"/>
    </row>
    <row r="246" s="1" customFormat="1" ht="23.35" customHeight="1" spans="1:7">
      <c r="A246" s="6" t="s">
        <v>1946</v>
      </c>
      <c r="B246" s="7" t="s">
        <v>1603</v>
      </c>
      <c r="C246" s="7" t="s">
        <v>1603</v>
      </c>
      <c r="D246" s="9">
        <v>10</v>
      </c>
      <c r="E246" s="10">
        <v>5000</v>
      </c>
      <c r="F246" s="8">
        <v>5</v>
      </c>
      <c r="G246" s="7" t="s">
        <v>1947</v>
      </c>
    </row>
    <row r="247" s="1" customFormat="1" ht="23.35" customHeight="1" spans="1:7">
      <c r="A247" s="6" t="s">
        <v>1948</v>
      </c>
      <c r="B247" s="7" t="s">
        <v>1949</v>
      </c>
      <c r="C247" s="7" t="s">
        <v>1810</v>
      </c>
      <c r="D247" s="9">
        <v>1</v>
      </c>
      <c r="E247" s="10">
        <v>150000</v>
      </c>
      <c r="F247" s="8">
        <v>15</v>
      </c>
      <c r="G247" s="7" t="s">
        <v>1950</v>
      </c>
    </row>
    <row r="248" s="1" customFormat="1" ht="24.1" customHeight="1" spans="1:7">
      <c r="A248" s="6" t="s">
        <v>1951</v>
      </c>
      <c r="B248" s="7"/>
      <c r="C248" s="7"/>
      <c r="D248" s="7"/>
      <c r="E248" s="7"/>
      <c r="F248" s="8">
        <v>0.5</v>
      </c>
      <c r="G248" s="7"/>
    </row>
    <row r="249" s="1" customFormat="1" ht="23.35" customHeight="1" spans="1:7">
      <c r="A249" s="6" t="s">
        <v>1952</v>
      </c>
      <c r="B249" s="7" t="s">
        <v>1513</v>
      </c>
      <c r="C249" s="7" t="s">
        <v>1603</v>
      </c>
      <c r="D249" s="9">
        <v>1</v>
      </c>
      <c r="E249" s="10">
        <v>5000</v>
      </c>
      <c r="F249" s="8">
        <v>0.5</v>
      </c>
      <c r="G249" s="7" t="s">
        <v>1953</v>
      </c>
    </row>
    <row r="250" s="1" customFormat="1" ht="24.1" customHeight="1" spans="1:7">
      <c r="A250" s="6" t="s">
        <v>1954</v>
      </c>
      <c r="B250" s="7"/>
      <c r="C250" s="7"/>
      <c r="D250" s="7"/>
      <c r="E250" s="7"/>
      <c r="F250" s="8">
        <v>345</v>
      </c>
      <c r="G250" s="7"/>
    </row>
    <row r="251" s="1" customFormat="1" ht="23.35" customHeight="1" spans="1:7">
      <c r="A251" s="6" t="s">
        <v>1955</v>
      </c>
      <c r="B251" s="7" t="s">
        <v>1956</v>
      </c>
      <c r="C251" s="7" t="s">
        <v>1957</v>
      </c>
      <c r="D251" s="9">
        <v>1</v>
      </c>
      <c r="E251" s="10">
        <v>350000</v>
      </c>
      <c r="F251" s="8">
        <v>35</v>
      </c>
      <c r="G251" s="7" t="s">
        <v>1957</v>
      </c>
    </row>
    <row r="252" s="1" customFormat="1" ht="23.35" customHeight="1" spans="1:7">
      <c r="A252" s="6" t="s">
        <v>1958</v>
      </c>
      <c r="B252" s="7" t="s">
        <v>1629</v>
      </c>
      <c r="C252" s="7" t="s">
        <v>1957</v>
      </c>
      <c r="D252" s="9">
        <v>1</v>
      </c>
      <c r="E252" s="10">
        <v>100000</v>
      </c>
      <c r="F252" s="8">
        <v>10</v>
      </c>
      <c r="G252" s="7" t="s">
        <v>1957</v>
      </c>
    </row>
    <row r="253" s="1" customFormat="1" ht="23.35" customHeight="1" spans="1:7">
      <c r="A253" s="6" t="s">
        <v>1959</v>
      </c>
      <c r="B253" s="7" t="s">
        <v>1960</v>
      </c>
      <c r="C253" s="7" t="s">
        <v>1961</v>
      </c>
      <c r="D253" s="9">
        <v>1</v>
      </c>
      <c r="E253" s="10">
        <v>3000000</v>
      </c>
      <c r="F253" s="8">
        <v>300</v>
      </c>
      <c r="G253" s="7" t="s">
        <v>1962</v>
      </c>
    </row>
    <row r="254" s="1" customFormat="1" ht="24.1" customHeight="1" spans="1:7">
      <c r="A254" s="6" t="s">
        <v>1963</v>
      </c>
      <c r="B254" s="7"/>
      <c r="C254" s="7"/>
      <c r="D254" s="7"/>
      <c r="E254" s="7"/>
      <c r="F254" s="8">
        <v>17</v>
      </c>
      <c r="G254" s="7"/>
    </row>
    <row r="255" s="1" customFormat="1" ht="24.1" customHeight="1" spans="1:7">
      <c r="A255" s="6" t="s">
        <v>1963</v>
      </c>
      <c r="B255" s="7"/>
      <c r="C255" s="7"/>
      <c r="D255" s="7"/>
      <c r="E255" s="7"/>
      <c r="F255" s="8">
        <v>17</v>
      </c>
      <c r="G255" s="7"/>
    </row>
    <row r="256" s="1" customFormat="1" ht="23.35" customHeight="1" spans="1:7">
      <c r="A256" s="6" t="s">
        <v>1964</v>
      </c>
      <c r="B256" s="7" t="s">
        <v>1459</v>
      </c>
      <c r="C256" s="7" t="s">
        <v>1965</v>
      </c>
      <c r="D256" s="9">
        <v>20</v>
      </c>
      <c r="E256" s="10">
        <v>8500</v>
      </c>
      <c r="F256" s="8">
        <v>17</v>
      </c>
      <c r="G256" s="7" t="s">
        <v>1966</v>
      </c>
    </row>
    <row r="257" s="1" customFormat="1" ht="24.1" customHeight="1" spans="1:7">
      <c r="A257" s="6" t="s">
        <v>1967</v>
      </c>
      <c r="B257" s="7"/>
      <c r="C257" s="7"/>
      <c r="D257" s="7"/>
      <c r="E257" s="7"/>
      <c r="F257" s="8">
        <v>974.71</v>
      </c>
      <c r="G257" s="7"/>
    </row>
    <row r="258" s="1" customFormat="1" ht="24.1" customHeight="1" spans="1:7">
      <c r="A258" s="6" t="s">
        <v>1967</v>
      </c>
      <c r="B258" s="7"/>
      <c r="C258" s="7"/>
      <c r="D258" s="7"/>
      <c r="E258" s="7"/>
      <c r="F258" s="8">
        <v>70</v>
      </c>
      <c r="G258" s="7"/>
    </row>
    <row r="259" s="1" customFormat="1" ht="23.35" customHeight="1" spans="1:7">
      <c r="A259" s="6" t="s">
        <v>1968</v>
      </c>
      <c r="B259" s="7" t="s">
        <v>1786</v>
      </c>
      <c r="C259" s="7" t="s">
        <v>1969</v>
      </c>
      <c r="D259" s="9">
        <v>1</v>
      </c>
      <c r="E259" s="10">
        <v>700000</v>
      </c>
      <c r="F259" s="8">
        <v>70</v>
      </c>
      <c r="G259" s="7" t="s">
        <v>1970</v>
      </c>
    </row>
    <row r="260" s="1" customFormat="1" ht="24.1" customHeight="1" spans="1:7">
      <c r="A260" s="6" t="s">
        <v>1971</v>
      </c>
      <c r="B260" s="7"/>
      <c r="C260" s="7"/>
      <c r="D260" s="7"/>
      <c r="E260" s="7"/>
      <c r="F260" s="8">
        <v>904.71</v>
      </c>
      <c r="G260" s="7"/>
    </row>
    <row r="261" s="1" customFormat="1" ht="23.35" customHeight="1" spans="1:7">
      <c r="A261" s="6" t="s">
        <v>1958</v>
      </c>
      <c r="B261" s="7" t="s">
        <v>1972</v>
      </c>
      <c r="C261" s="7" t="s">
        <v>1973</v>
      </c>
      <c r="D261" s="9">
        <v>1</v>
      </c>
      <c r="E261" s="10">
        <v>450000</v>
      </c>
      <c r="F261" s="8">
        <v>45</v>
      </c>
      <c r="G261" s="7" t="s">
        <v>1974</v>
      </c>
    </row>
    <row r="262" s="1" customFormat="1" ht="23.35" customHeight="1" spans="1:7">
      <c r="A262" s="6" t="s">
        <v>1975</v>
      </c>
      <c r="B262" s="7" t="s">
        <v>1972</v>
      </c>
      <c r="C262" s="7" t="s">
        <v>1976</v>
      </c>
      <c r="D262" s="9">
        <v>1</v>
      </c>
      <c r="E262" s="10">
        <v>97700</v>
      </c>
      <c r="F262" s="8">
        <v>9.77</v>
      </c>
      <c r="G262" s="7" t="s">
        <v>1976</v>
      </c>
    </row>
    <row r="263" s="1" customFormat="1" ht="33.9" customHeight="1" spans="1:7">
      <c r="A263" s="6" t="s">
        <v>1977</v>
      </c>
      <c r="B263" s="7" t="s">
        <v>1972</v>
      </c>
      <c r="C263" s="7" t="s">
        <v>1978</v>
      </c>
      <c r="D263" s="9">
        <v>1</v>
      </c>
      <c r="E263" s="10">
        <v>92100</v>
      </c>
      <c r="F263" s="8">
        <v>9.21</v>
      </c>
      <c r="G263" s="7" t="s">
        <v>1979</v>
      </c>
    </row>
    <row r="264" s="1" customFormat="1" ht="23.35" customHeight="1" spans="1:7">
      <c r="A264" s="6" t="s">
        <v>1980</v>
      </c>
      <c r="B264" s="7" t="s">
        <v>1981</v>
      </c>
      <c r="C264" s="7" t="s">
        <v>1982</v>
      </c>
      <c r="D264" s="9">
        <v>1</v>
      </c>
      <c r="E264" s="10">
        <v>156300</v>
      </c>
      <c r="F264" s="8">
        <v>15.63</v>
      </c>
      <c r="G264" s="7" t="s">
        <v>1982</v>
      </c>
    </row>
    <row r="265" s="1" customFormat="1" ht="23.35" customHeight="1" spans="1:7">
      <c r="A265" s="6" t="s">
        <v>1983</v>
      </c>
      <c r="B265" s="7" t="s">
        <v>1972</v>
      </c>
      <c r="C265" s="7" t="s">
        <v>1976</v>
      </c>
      <c r="D265" s="9">
        <v>1</v>
      </c>
      <c r="E265" s="10">
        <v>13600</v>
      </c>
      <c r="F265" s="8">
        <v>1.36</v>
      </c>
      <c r="G265" s="7" t="s">
        <v>1976</v>
      </c>
    </row>
    <row r="266" s="1" customFormat="1" ht="23.35" customHeight="1" spans="1:7">
      <c r="A266" s="6" t="s">
        <v>1984</v>
      </c>
      <c r="B266" s="7" t="s">
        <v>1981</v>
      </c>
      <c r="C266" s="7" t="s">
        <v>1979</v>
      </c>
      <c r="D266" s="9">
        <v>1</v>
      </c>
      <c r="E266" s="10">
        <v>398800</v>
      </c>
      <c r="F266" s="8">
        <v>39.88</v>
      </c>
      <c r="G266" s="7" t="s">
        <v>1979</v>
      </c>
    </row>
    <row r="267" s="1" customFormat="1" ht="23.35" customHeight="1" spans="1:7">
      <c r="A267" s="6" t="s">
        <v>1985</v>
      </c>
      <c r="B267" s="7" t="s">
        <v>1981</v>
      </c>
      <c r="C267" s="7" t="s">
        <v>1982</v>
      </c>
      <c r="D267" s="9">
        <v>1</v>
      </c>
      <c r="E267" s="10">
        <v>221800</v>
      </c>
      <c r="F267" s="8">
        <v>22.18</v>
      </c>
      <c r="G267" s="7" t="s">
        <v>1982</v>
      </c>
    </row>
    <row r="268" s="1" customFormat="1" ht="23.35" customHeight="1" spans="1:7">
      <c r="A268" s="6" t="s">
        <v>1986</v>
      </c>
      <c r="B268" s="7" t="s">
        <v>1972</v>
      </c>
      <c r="C268" s="7" t="s">
        <v>1976</v>
      </c>
      <c r="D268" s="9">
        <v>1</v>
      </c>
      <c r="E268" s="10">
        <v>300</v>
      </c>
      <c r="F268" s="8">
        <v>0.03</v>
      </c>
      <c r="G268" s="7" t="s">
        <v>1982</v>
      </c>
    </row>
    <row r="269" s="1" customFormat="1" ht="33.9" customHeight="1" spans="1:7">
      <c r="A269" s="6" t="s">
        <v>1987</v>
      </c>
      <c r="B269" s="7" t="s">
        <v>1972</v>
      </c>
      <c r="C269" s="7" t="s">
        <v>1978</v>
      </c>
      <c r="D269" s="9">
        <v>1</v>
      </c>
      <c r="E269" s="10">
        <v>8300</v>
      </c>
      <c r="F269" s="8">
        <v>0.83</v>
      </c>
      <c r="G269" s="7" t="s">
        <v>1978</v>
      </c>
    </row>
    <row r="270" s="1" customFormat="1" ht="23.35" customHeight="1" spans="1:7">
      <c r="A270" s="6" t="s">
        <v>1988</v>
      </c>
      <c r="B270" s="7" t="s">
        <v>1972</v>
      </c>
      <c r="C270" s="7" t="s">
        <v>1976</v>
      </c>
      <c r="D270" s="9">
        <v>1</v>
      </c>
      <c r="E270" s="10">
        <v>8100</v>
      </c>
      <c r="F270" s="8">
        <v>0.81</v>
      </c>
      <c r="G270" s="7" t="s">
        <v>1976</v>
      </c>
    </row>
    <row r="271" s="1" customFormat="1" ht="33.9" customHeight="1" spans="1:7">
      <c r="A271" s="6" t="s">
        <v>1989</v>
      </c>
      <c r="B271" s="7" t="s">
        <v>1990</v>
      </c>
      <c r="C271" s="7" t="s">
        <v>1991</v>
      </c>
      <c r="D271" s="9">
        <v>1</v>
      </c>
      <c r="E271" s="10">
        <v>117600</v>
      </c>
      <c r="F271" s="8">
        <v>11.76</v>
      </c>
      <c r="G271" s="7" t="s">
        <v>1991</v>
      </c>
    </row>
    <row r="272" s="1" customFormat="1" ht="23.35" customHeight="1" spans="1:7">
      <c r="A272" s="6" t="s">
        <v>1992</v>
      </c>
      <c r="B272" s="7" t="s">
        <v>1972</v>
      </c>
      <c r="C272" s="7" t="s">
        <v>1993</v>
      </c>
      <c r="D272" s="9">
        <v>1</v>
      </c>
      <c r="E272" s="10">
        <v>78400</v>
      </c>
      <c r="F272" s="8">
        <v>7.84</v>
      </c>
      <c r="G272" s="7" t="s">
        <v>1993</v>
      </c>
    </row>
    <row r="273" s="1" customFormat="1" ht="23.35" customHeight="1" spans="1:7">
      <c r="A273" s="6" t="s">
        <v>1994</v>
      </c>
      <c r="B273" s="7" t="s">
        <v>1981</v>
      </c>
      <c r="C273" s="7" t="s">
        <v>1995</v>
      </c>
      <c r="D273" s="9">
        <v>1</v>
      </c>
      <c r="E273" s="10">
        <v>239300</v>
      </c>
      <c r="F273" s="8">
        <v>23.93</v>
      </c>
      <c r="G273" s="7" t="s">
        <v>1995</v>
      </c>
    </row>
    <row r="274" s="1" customFormat="1" ht="23.35" customHeight="1" spans="1:7">
      <c r="A274" s="6" t="s">
        <v>1996</v>
      </c>
      <c r="B274" s="7" t="s">
        <v>1981</v>
      </c>
      <c r="C274" s="7" t="s">
        <v>1982</v>
      </c>
      <c r="D274" s="9">
        <v>1</v>
      </c>
      <c r="E274" s="10">
        <v>189800</v>
      </c>
      <c r="F274" s="8">
        <v>18.98</v>
      </c>
      <c r="G274" s="7" t="s">
        <v>1982</v>
      </c>
    </row>
    <row r="275" s="1" customFormat="1" ht="23.35" customHeight="1" spans="1:7">
      <c r="A275" s="6" t="s">
        <v>1997</v>
      </c>
      <c r="B275" s="7" t="s">
        <v>1972</v>
      </c>
      <c r="C275" s="7" t="s">
        <v>1976</v>
      </c>
      <c r="D275" s="9">
        <v>1</v>
      </c>
      <c r="E275" s="10">
        <v>9200</v>
      </c>
      <c r="F275" s="8">
        <v>0.92</v>
      </c>
      <c r="G275" s="7" t="s">
        <v>1976</v>
      </c>
    </row>
    <row r="276" s="1" customFormat="1" ht="23.35" customHeight="1" spans="1:7">
      <c r="A276" s="6" t="s">
        <v>1998</v>
      </c>
      <c r="B276" s="7" t="s">
        <v>1981</v>
      </c>
      <c r="C276" s="7" t="s">
        <v>1979</v>
      </c>
      <c r="D276" s="9">
        <v>1</v>
      </c>
      <c r="E276" s="10">
        <v>126900</v>
      </c>
      <c r="F276" s="8">
        <v>12.69</v>
      </c>
      <c r="G276" s="7" t="s">
        <v>1979</v>
      </c>
    </row>
    <row r="277" s="1" customFormat="1" ht="23.35" customHeight="1" spans="1:7">
      <c r="A277" s="6" t="s">
        <v>1999</v>
      </c>
      <c r="B277" s="7" t="s">
        <v>1981</v>
      </c>
      <c r="C277" s="7" t="s">
        <v>1995</v>
      </c>
      <c r="D277" s="9">
        <v>1</v>
      </c>
      <c r="E277" s="10">
        <v>588500</v>
      </c>
      <c r="F277" s="8">
        <v>58.85</v>
      </c>
      <c r="G277" s="7" t="s">
        <v>1995</v>
      </c>
    </row>
    <row r="278" s="1" customFormat="1" ht="23.35" customHeight="1" spans="1:7">
      <c r="A278" s="6" t="s">
        <v>2000</v>
      </c>
      <c r="B278" s="7" t="s">
        <v>1629</v>
      </c>
      <c r="C278" s="7" t="s">
        <v>2001</v>
      </c>
      <c r="D278" s="9">
        <v>1</v>
      </c>
      <c r="E278" s="10">
        <v>6250400</v>
      </c>
      <c r="F278" s="8">
        <v>625.04</v>
      </c>
      <c r="G278" s="7" t="s">
        <v>2001</v>
      </c>
    </row>
    <row r="279" s="1" customFormat="1" ht="24.1" customHeight="1" spans="1:7">
      <c r="A279" s="6" t="s">
        <v>2002</v>
      </c>
      <c r="B279" s="7"/>
      <c r="C279" s="7"/>
      <c r="D279" s="7"/>
      <c r="E279" s="7"/>
      <c r="F279" s="8">
        <v>1888.81</v>
      </c>
      <c r="G279" s="7"/>
    </row>
    <row r="280" s="1" customFormat="1" ht="24.1" customHeight="1" spans="1:7">
      <c r="A280" s="6" t="s">
        <v>2002</v>
      </c>
      <c r="B280" s="7"/>
      <c r="C280" s="7"/>
      <c r="D280" s="7"/>
      <c r="E280" s="7"/>
      <c r="F280" s="8">
        <v>20.8</v>
      </c>
      <c r="G280" s="7"/>
    </row>
    <row r="281" s="1" customFormat="1" ht="23.35" customHeight="1" spans="1:7">
      <c r="A281" s="6" t="s">
        <v>2003</v>
      </c>
      <c r="B281" s="7" t="s">
        <v>2004</v>
      </c>
      <c r="C281" s="7" t="s">
        <v>2004</v>
      </c>
      <c r="D281" s="9">
        <v>1</v>
      </c>
      <c r="E281" s="10">
        <v>208000</v>
      </c>
      <c r="F281" s="8">
        <v>20.8</v>
      </c>
      <c r="G281" s="7" t="s">
        <v>2004</v>
      </c>
    </row>
    <row r="282" s="1" customFormat="1" ht="24.1" customHeight="1" spans="1:7">
      <c r="A282" s="6" t="s">
        <v>2005</v>
      </c>
      <c r="B282" s="7"/>
      <c r="C282" s="7"/>
      <c r="D282" s="7"/>
      <c r="E282" s="7"/>
      <c r="F282" s="8">
        <v>80.72</v>
      </c>
      <c r="G282" s="7"/>
    </row>
    <row r="283" s="1" customFormat="1" ht="23.35" customHeight="1" spans="1:7">
      <c r="A283" s="6" t="s">
        <v>2006</v>
      </c>
      <c r="B283" s="7" t="s">
        <v>2007</v>
      </c>
      <c r="C283" s="7" t="s">
        <v>2008</v>
      </c>
      <c r="D283" s="9">
        <v>1000</v>
      </c>
      <c r="E283" s="10">
        <v>807.2</v>
      </c>
      <c r="F283" s="8">
        <v>80.72</v>
      </c>
      <c r="G283" s="7" t="s">
        <v>2009</v>
      </c>
    </row>
    <row r="284" s="1" customFormat="1" ht="24.1" customHeight="1" spans="1:7">
      <c r="A284" s="6" t="s">
        <v>2010</v>
      </c>
      <c r="B284" s="7"/>
      <c r="C284" s="7"/>
      <c r="D284" s="7"/>
      <c r="E284" s="7"/>
      <c r="F284" s="8">
        <v>1787.29</v>
      </c>
      <c r="G284" s="7"/>
    </row>
    <row r="285" s="1" customFormat="1" ht="23.35" customHeight="1" spans="1:7">
      <c r="A285" s="6" t="s">
        <v>1958</v>
      </c>
      <c r="B285" s="7" t="s">
        <v>2011</v>
      </c>
      <c r="C285" s="7" t="s">
        <v>2012</v>
      </c>
      <c r="D285" s="9">
        <v>1</v>
      </c>
      <c r="E285" s="10">
        <v>450000</v>
      </c>
      <c r="F285" s="8">
        <v>45</v>
      </c>
      <c r="G285" s="7" t="s">
        <v>2012</v>
      </c>
    </row>
    <row r="286" s="1" customFormat="1" ht="23.35" customHeight="1" spans="1:7">
      <c r="A286" s="6" t="s">
        <v>2013</v>
      </c>
      <c r="B286" s="7" t="s">
        <v>2014</v>
      </c>
      <c r="C286" s="7" t="s">
        <v>2015</v>
      </c>
      <c r="D286" s="9">
        <v>1</v>
      </c>
      <c r="E286" s="10">
        <v>116700</v>
      </c>
      <c r="F286" s="8">
        <v>11.67</v>
      </c>
      <c r="G286" s="7" t="s">
        <v>2015</v>
      </c>
    </row>
    <row r="287" s="1" customFormat="1" ht="23.35" customHeight="1" spans="1:7">
      <c r="A287" s="6" t="s">
        <v>2016</v>
      </c>
      <c r="B287" s="7" t="s">
        <v>2014</v>
      </c>
      <c r="C287" s="7" t="s">
        <v>2017</v>
      </c>
      <c r="D287" s="9">
        <v>1</v>
      </c>
      <c r="E287" s="10">
        <v>52500</v>
      </c>
      <c r="F287" s="8">
        <v>5.25</v>
      </c>
      <c r="G287" s="7" t="s">
        <v>2017</v>
      </c>
    </row>
    <row r="288" s="1" customFormat="1" ht="23.35" customHeight="1" spans="1:7">
      <c r="A288" s="6" t="s">
        <v>2018</v>
      </c>
      <c r="B288" s="7" t="s">
        <v>2014</v>
      </c>
      <c r="C288" s="7" t="s">
        <v>2019</v>
      </c>
      <c r="D288" s="9">
        <v>1</v>
      </c>
      <c r="E288" s="10">
        <v>34300</v>
      </c>
      <c r="F288" s="8">
        <v>3.43</v>
      </c>
      <c r="G288" s="7" t="s">
        <v>2019</v>
      </c>
    </row>
    <row r="289" s="1" customFormat="1" ht="23.35" customHeight="1" spans="1:7">
      <c r="A289" s="6" t="s">
        <v>2020</v>
      </c>
      <c r="B289" s="7" t="s">
        <v>2021</v>
      </c>
      <c r="C289" s="7" t="s">
        <v>2017</v>
      </c>
      <c r="D289" s="9">
        <v>1</v>
      </c>
      <c r="E289" s="10">
        <v>139400</v>
      </c>
      <c r="F289" s="8">
        <v>13.94</v>
      </c>
      <c r="G289" s="7" t="s">
        <v>2022</v>
      </c>
    </row>
    <row r="290" s="1" customFormat="1" ht="23.35" customHeight="1" spans="1:7">
      <c r="A290" s="6" t="s">
        <v>2023</v>
      </c>
      <c r="B290" s="7" t="s">
        <v>2021</v>
      </c>
      <c r="C290" s="7" t="s">
        <v>2017</v>
      </c>
      <c r="D290" s="9">
        <v>1</v>
      </c>
      <c r="E290" s="10">
        <v>172100</v>
      </c>
      <c r="F290" s="8">
        <v>17.21</v>
      </c>
      <c r="G290" s="7" t="s">
        <v>2017</v>
      </c>
    </row>
    <row r="291" s="1" customFormat="1" ht="33.9" customHeight="1" spans="1:7">
      <c r="A291" s="6" t="s">
        <v>2024</v>
      </c>
      <c r="B291" s="7" t="s">
        <v>2021</v>
      </c>
      <c r="C291" s="7" t="s">
        <v>2025</v>
      </c>
      <c r="D291" s="9">
        <v>1</v>
      </c>
      <c r="E291" s="10">
        <v>160200</v>
      </c>
      <c r="F291" s="8">
        <v>16.02</v>
      </c>
      <c r="G291" s="7" t="s">
        <v>2025</v>
      </c>
    </row>
    <row r="292" s="1" customFormat="1" ht="33.9" customHeight="1" spans="1:7">
      <c r="A292" s="6" t="s">
        <v>2026</v>
      </c>
      <c r="B292" s="7" t="s">
        <v>2021</v>
      </c>
      <c r="C292" s="7" t="s">
        <v>2025</v>
      </c>
      <c r="D292" s="9">
        <v>1</v>
      </c>
      <c r="E292" s="10">
        <v>15100</v>
      </c>
      <c r="F292" s="8">
        <v>1.51</v>
      </c>
      <c r="G292" s="7" t="s">
        <v>2025</v>
      </c>
    </row>
    <row r="293" s="1" customFormat="1" ht="23.35" customHeight="1" spans="1:7">
      <c r="A293" s="6" t="s">
        <v>2027</v>
      </c>
      <c r="B293" s="7" t="s">
        <v>2021</v>
      </c>
      <c r="C293" s="7" t="s">
        <v>2022</v>
      </c>
      <c r="D293" s="9">
        <v>1</v>
      </c>
      <c r="E293" s="10">
        <v>271500</v>
      </c>
      <c r="F293" s="8">
        <v>27.15</v>
      </c>
      <c r="G293" s="7" t="s">
        <v>2022</v>
      </c>
    </row>
    <row r="294" s="1" customFormat="1" ht="23.35" customHeight="1" spans="1:7">
      <c r="A294" s="6" t="s">
        <v>2028</v>
      </c>
      <c r="B294" s="7" t="s">
        <v>2029</v>
      </c>
      <c r="C294" s="7" t="s">
        <v>2030</v>
      </c>
      <c r="D294" s="9">
        <v>1</v>
      </c>
      <c r="E294" s="10">
        <v>625800</v>
      </c>
      <c r="F294" s="8">
        <v>62.58</v>
      </c>
      <c r="G294" s="7" t="s">
        <v>2030</v>
      </c>
    </row>
    <row r="295" s="1" customFormat="1" ht="23.35" customHeight="1" spans="1:7">
      <c r="A295" s="6" t="s">
        <v>2031</v>
      </c>
      <c r="B295" s="7" t="s">
        <v>2021</v>
      </c>
      <c r="C295" s="7" t="s">
        <v>2022</v>
      </c>
      <c r="D295" s="9">
        <v>1</v>
      </c>
      <c r="E295" s="10">
        <v>934500</v>
      </c>
      <c r="F295" s="8">
        <v>93.45</v>
      </c>
      <c r="G295" s="7" t="s">
        <v>2022</v>
      </c>
    </row>
    <row r="296" s="1" customFormat="1" ht="23.35" customHeight="1" spans="1:7">
      <c r="A296" s="6" t="s">
        <v>2000</v>
      </c>
      <c r="B296" s="7" t="s">
        <v>1772</v>
      </c>
      <c r="C296" s="7" t="s">
        <v>2032</v>
      </c>
      <c r="D296" s="9">
        <v>1</v>
      </c>
      <c r="E296" s="10">
        <v>977000</v>
      </c>
      <c r="F296" s="8">
        <v>97.7</v>
      </c>
      <c r="G296" s="7" t="s">
        <v>2032</v>
      </c>
    </row>
    <row r="297" s="1" customFormat="1" ht="33.9" customHeight="1" spans="1:7">
      <c r="A297" s="6" t="s">
        <v>2033</v>
      </c>
      <c r="B297" s="7" t="s">
        <v>2021</v>
      </c>
      <c r="C297" s="7" t="s">
        <v>2025</v>
      </c>
      <c r="D297" s="9">
        <v>1</v>
      </c>
      <c r="E297" s="10">
        <v>650000</v>
      </c>
      <c r="F297" s="8">
        <v>65</v>
      </c>
      <c r="G297" s="7" t="s">
        <v>2025</v>
      </c>
    </row>
    <row r="298" s="1" customFormat="1" ht="23.35" customHeight="1" spans="1:7">
      <c r="A298" s="6" t="s">
        <v>2034</v>
      </c>
      <c r="B298" s="7" t="s">
        <v>1720</v>
      </c>
      <c r="C298" s="7" t="s">
        <v>2035</v>
      </c>
      <c r="D298" s="9">
        <v>1</v>
      </c>
      <c r="E298" s="10">
        <v>209400</v>
      </c>
      <c r="F298" s="8">
        <v>20.94</v>
      </c>
      <c r="G298" s="7" t="s">
        <v>2035</v>
      </c>
    </row>
    <row r="299" s="1" customFormat="1" ht="23.35" customHeight="1" spans="1:7">
      <c r="A299" s="6" t="s">
        <v>2036</v>
      </c>
      <c r="B299" s="7" t="s">
        <v>2037</v>
      </c>
      <c r="C299" s="7" t="s">
        <v>2038</v>
      </c>
      <c r="D299" s="9">
        <v>1</v>
      </c>
      <c r="E299" s="10">
        <v>300000</v>
      </c>
      <c r="F299" s="8">
        <v>30</v>
      </c>
      <c r="G299" s="7" t="s">
        <v>2038</v>
      </c>
    </row>
    <row r="300" s="1" customFormat="1" ht="23.35" customHeight="1" spans="1:7">
      <c r="A300" s="6" t="s">
        <v>2039</v>
      </c>
      <c r="B300" s="7" t="s">
        <v>2040</v>
      </c>
      <c r="C300" s="7" t="s">
        <v>2041</v>
      </c>
      <c r="D300" s="9">
        <v>2</v>
      </c>
      <c r="E300" s="10">
        <v>6382183.36</v>
      </c>
      <c r="F300" s="8">
        <v>1276.44</v>
      </c>
      <c r="G300" s="7" t="s">
        <v>2040</v>
      </c>
    </row>
    <row r="301" s="1" customFormat="1" ht="24.1" customHeight="1" spans="1:7">
      <c r="A301" s="6" t="s">
        <v>2042</v>
      </c>
      <c r="B301" s="7"/>
      <c r="C301" s="7"/>
      <c r="D301" s="7"/>
      <c r="E301" s="7"/>
      <c r="F301" s="8">
        <v>23.8</v>
      </c>
      <c r="G301" s="7"/>
    </row>
    <row r="302" s="1" customFormat="1" ht="24.1" customHeight="1" spans="1:7">
      <c r="A302" s="6" t="s">
        <v>2042</v>
      </c>
      <c r="B302" s="7"/>
      <c r="C302" s="7"/>
      <c r="D302" s="7"/>
      <c r="E302" s="7"/>
      <c r="F302" s="8">
        <v>23.3</v>
      </c>
      <c r="G302" s="7"/>
    </row>
    <row r="303" s="1" customFormat="1" ht="23.35" customHeight="1" spans="1:7">
      <c r="A303" s="6" t="s">
        <v>2043</v>
      </c>
      <c r="B303" s="7" t="s">
        <v>1666</v>
      </c>
      <c r="C303" s="7" t="s">
        <v>2044</v>
      </c>
      <c r="D303" s="9">
        <v>3</v>
      </c>
      <c r="E303" s="10">
        <v>5000</v>
      </c>
      <c r="F303" s="8">
        <v>1.5</v>
      </c>
      <c r="G303" s="7" t="s">
        <v>2045</v>
      </c>
    </row>
    <row r="304" s="1" customFormat="1" ht="23.35" customHeight="1" spans="1:7">
      <c r="A304" s="6"/>
      <c r="B304" s="7"/>
      <c r="C304" s="7" t="s">
        <v>1542</v>
      </c>
      <c r="D304" s="9">
        <v>2</v>
      </c>
      <c r="E304" s="10">
        <v>4500</v>
      </c>
      <c r="F304" s="8">
        <v>0.9</v>
      </c>
      <c r="G304" s="7" t="s">
        <v>2046</v>
      </c>
    </row>
    <row r="305" s="1" customFormat="1" ht="23.35" customHeight="1" spans="1:7">
      <c r="A305" s="6"/>
      <c r="B305" s="7" t="s">
        <v>2047</v>
      </c>
      <c r="C305" s="7" t="s">
        <v>1499</v>
      </c>
      <c r="D305" s="9">
        <v>5</v>
      </c>
      <c r="E305" s="10">
        <v>200</v>
      </c>
      <c r="F305" s="8">
        <v>0.1</v>
      </c>
      <c r="G305" s="7" t="s">
        <v>2048</v>
      </c>
    </row>
    <row r="306" s="1" customFormat="1" ht="23.35" customHeight="1" spans="1:7">
      <c r="A306" s="6" t="s">
        <v>2049</v>
      </c>
      <c r="B306" s="7" t="s">
        <v>2004</v>
      </c>
      <c r="C306" s="7" t="s">
        <v>2004</v>
      </c>
      <c r="D306" s="9">
        <v>1</v>
      </c>
      <c r="E306" s="10">
        <v>208000</v>
      </c>
      <c r="F306" s="8">
        <v>20.8</v>
      </c>
      <c r="G306" s="7" t="s">
        <v>2050</v>
      </c>
    </row>
    <row r="307" s="1" customFormat="1" ht="24.1" customHeight="1" spans="1:7">
      <c r="A307" s="6" t="s">
        <v>2051</v>
      </c>
      <c r="B307" s="7"/>
      <c r="C307" s="7"/>
      <c r="D307" s="7"/>
      <c r="E307" s="7"/>
      <c r="F307" s="8">
        <v>0.5</v>
      </c>
      <c r="G307" s="7"/>
    </row>
    <row r="308" s="1" customFormat="1" ht="23.35" customHeight="1" spans="1:7">
      <c r="A308" s="6" t="s">
        <v>2052</v>
      </c>
      <c r="B308" s="7" t="s">
        <v>1666</v>
      </c>
      <c r="C308" s="7" t="s">
        <v>1553</v>
      </c>
      <c r="D308" s="9">
        <v>2</v>
      </c>
      <c r="E308" s="10">
        <v>2500</v>
      </c>
      <c r="F308" s="8">
        <v>0.5</v>
      </c>
      <c r="G308" s="7" t="s">
        <v>2053</v>
      </c>
    </row>
    <row r="309" s="1" customFormat="1" ht="24.1" customHeight="1" spans="1:7">
      <c r="A309" s="6" t="s">
        <v>2054</v>
      </c>
      <c r="B309" s="7"/>
      <c r="C309" s="7"/>
      <c r="D309" s="7"/>
      <c r="E309" s="7"/>
      <c r="F309" s="8">
        <v>20.8</v>
      </c>
      <c r="G309" s="7"/>
    </row>
    <row r="310" s="1" customFormat="1" ht="24.1" customHeight="1" spans="1:7">
      <c r="A310" s="6" t="s">
        <v>2055</v>
      </c>
      <c r="B310" s="7"/>
      <c r="C310" s="7"/>
      <c r="D310" s="7"/>
      <c r="E310" s="7"/>
      <c r="F310" s="8">
        <v>20.8</v>
      </c>
      <c r="G310" s="7"/>
    </row>
    <row r="311" s="1" customFormat="1" ht="23.35" customHeight="1" spans="1:7">
      <c r="A311" s="6" t="s">
        <v>2049</v>
      </c>
      <c r="B311" s="7" t="s">
        <v>2004</v>
      </c>
      <c r="C311" s="7" t="s">
        <v>2004</v>
      </c>
      <c r="D311" s="9">
        <v>1</v>
      </c>
      <c r="E311" s="10">
        <v>208000</v>
      </c>
      <c r="F311" s="8">
        <v>20.8</v>
      </c>
      <c r="G311" s="7" t="s">
        <v>2056</v>
      </c>
    </row>
    <row r="312" s="1" customFormat="1" ht="24.1" customHeight="1" spans="1:7">
      <c r="A312" s="6" t="s">
        <v>2057</v>
      </c>
      <c r="B312" s="7"/>
      <c r="C312" s="7"/>
      <c r="D312" s="7"/>
      <c r="E312" s="7"/>
      <c r="F312" s="8">
        <v>524.59</v>
      </c>
      <c r="G312" s="7"/>
    </row>
    <row r="313" s="1" customFormat="1" ht="24.1" customHeight="1" spans="1:7">
      <c r="A313" s="6" t="s">
        <v>2058</v>
      </c>
      <c r="B313" s="7"/>
      <c r="C313" s="7"/>
      <c r="D313" s="7"/>
      <c r="E313" s="7"/>
      <c r="F313" s="8">
        <v>524.59</v>
      </c>
      <c r="G313" s="7"/>
    </row>
    <row r="314" s="1" customFormat="1" ht="23.35" customHeight="1" spans="1:7">
      <c r="A314" s="6" t="s">
        <v>2059</v>
      </c>
      <c r="B314" s="7" t="s">
        <v>1972</v>
      </c>
      <c r="C314" s="7" t="s">
        <v>2060</v>
      </c>
      <c r="D314" s="9">
        <v>1</v>
      </c>
      <c r="E314" s="10">
        <v>6300</v>
      </c>
      <c r="F314" s="8">
        <v>0.63</v>
      </c>
      <c r="G314" s="7" t="s">
        <v>2061</v>
      </c>
    </row>
    <row r="315" s="1" customFormat="1" ht="23.35" customHeight="1" spans="1:7">
      <c r="A315" s="6" t="s">
        <v>2062</v>
      </c>
      <c r="B315" s="7" t="s">
        <v>1972</v>
      </c>
      <c r="C315" s="7" t="s">
        <v>2063</v>
      </c>
      <c r="D315" s="9">
        <v>1</v>
      </c>
      <c r="E315" s="10">
        <v>86200</v>
      </c>
      <c r="F315" s="8">
        <v>8.62</v>
      </c>
      <c r="G315" s="7" t="s">
        <v>2061</v>
      </c>
    </row>
    <row r="316" s="1" customFormat="1" ht="23.35" customHeight="1" spans="1:7">
      <c r="A316" s="6" t="s">
        <v>2064</v>
      </c>
      <c r="B316" s="7" t="s">
        <v>1735</v>
      </c>
      <c r="C316" s="7" t="s">
        <v>2065</v>
      </c>
      <c r="D316" s="9">
        <v>1</v>
      </c>
      <c r="E316" s="10">
        <v>24900</v>
      </c>
      <c r="F316" s="8">
        <v>2.49</v>
      </c>
      <c r="G316" s="7" t="s">
        <v>2065</v>
      </c>
    </row>
    <row r="317" s="1" customFormat="1" ht="23.35" customHeight="1" spans="1:7">
      <c r="A317" s="6" t="s">
        <v>2066</v>
      </c>
      <c r="B317" s="7" t="s">
        <v>1735</v>
      </c>
      <c r="C317" s="7" t="s">
        <v>2065</v>
      </c>
      <c r="D317" s="9">
        <v>1</v>
      </c>
      <c r="E317" s="10">
        <v>4300</v>
      </c>
      <c r="F317" s="8">
        <v>0.43</v>
      </c>
      <c r="G317" s="7" t="s">
        <v>2067</v>
      </c>
    </row>
    <row r="318" s="1" customFormat="1" ht="23.35" customHeight="1" spans="1:7">
      <c r="A318" s="6" t="s">
        <v>2068</v>
      </c>
      <c r="B318" s="7" t="s">
        <v>1972</v>
      </c>
      <c r="C318" s="7" t="s">
        <v>2061</v>
      </c>
      <c r="D318" s="9">
        <v>1</v>
      </c>
      <c r="E318" s="10">
        <v>23000</v>
      </c>
      <c r="F318" s="8">
        <v>2.3</v>
      </c>
      <c r="G318" s="7" t="s">
        <v>2061</v>
      </c>
    </row>
    <row r="319" s="1" customFormat="1" ht="23.35" customHeight="1" spans="1:7">
      <c r="A319" s="6" t="s">
        <v>2069</v>
      </c>
      <c r="B319" s="7" t="s">
        <v>1735</v>
      </c>
      <c r="C319" s="7" t="s">
        <v>2065</v>
      </c>
      <c r="D319" s="9">
        <v>1</v>
      </c>
      <c r="E319" s="10">
        <v>10500</v>
      </c>
      <c r="F319" s="8">
        <v>1.05</v>
      </c>
      <c r="G319" s="7" t="s">
        <v>2065</v>
      </c>
    </row>
    <row r="320" s="1" customFormat="1" ht="23.35" customHeight="1" spans="1:7">
      <c r="A320" s="6" t="s">
        <v>2070</v>
      </c>
      <c r="B320" s="7" t="s">
        <v>2029</v>
      </c>
      <c r="C320" s="7" t="s">
        <v>2030</v>
      </c>
      <c r="D320" s="9">
        <v>1</v>
      </c>
      <c r="E320" s="10">
        <v>344100</v>
      </c>
      <c r="F320" s="8">
        <v>34.41</v>
      </c>
      <c r="G320" s="7" t="s">
        <v>1510</v>
      </c>
    </row>
    <row r="321" s="1" customFormat="1" ht="23.35" customHeight="1" spans="1:7">
      <c r="A321" s="6" t="s">
        <v>2071</v>
      </c>
      <c r="B321" s="7" t="s">
        <v>2072</v>
      </c>
      <c r="C321" s="7" t="s">
        <v>2073</v>
      </c>
      <c r="D321" s="9">
        <v>1</v>
      </c>
      <c r="E321" s="10">
        <v>1446500</v>
      </c>
      <c r="F321" s="8">
        <v>144.65</v>
      </c>
      <c r="G321" s="7" t="s">
        <v>2073</v>
      </c>
    </row>
    <row r="322" s="1" customFormat="1" ht="23.35" customHeight="1" spans="1:7">
      <c r="A322" s="6" t="s">
        <v>2074</v>
      </c>
      <c r="B322" s="7" t="s">
        <v>2075</v>
      </c>
      <c r="C322" s="7" t="s">
        <v>2075</v>
      </c>
      <c r="D322" s="9">
        <v>1</v>
      </c>
      <c r="E322" s="10">
        <v>428100</v>
      </c>
      <c r="F322" s="8">
        <v>42.81</v>
      </c>
      <c r="G322" s="7" t="s">
        <v>1510</v>
      </c>
    </row>
    <row r="323" s="1" customFormat="1" ht="23.35" customHeight="1" spans="1:7">
      <c r="A323" s="6" t="s">
        <v>2076</v>
      </c>
      <c r="B323" s="7" t="s">
        <v>1629</v>
      </c>
      <c r="C323" s="7" t="s">
        <v>2077</v>
      </c>
      <c r="D323" s="9">
        <v>1</v>
      </c>
      <c r="E323" s="10">
        <v>1547080</v>
      </c>
      <c r="F323" s="8">
        <v>154.71</v>
      </c>
      <c r="G323" s="7" t="s">
        <v>1510</v>
      </c>
    </row>
    <row r="324" s="1" customFormat="1" ht="23.35" customHeight="1" spans="1:7">
      <c r="A324" s="6" t="s">
        <v>2078</v>
      </c>
      <c r="B324" s="7" t="s">
        <v>1943</v>
      </c>
      <c r="C324" s="7" t="s">
        <v>1943</v>
      </c>
      <c r="D324" s="9">
        <v>1</v>
      </c>
      <c r="E324" s="10">
        <v>563.75</v>
      </c>
      <c r="F324" s="8">
        <v>0.06</v>
      </c>
      <c r="G324" s="7" t="s">
        <v>1510</v>
      </c>
    </row>
    <row r="325" s="1" customFormat="1" ht="23.35" customHeight="1" spans="1:7">
      <c r="A325" s="6" t="s">
        <v>2079</v>
      </c>
      <c r="B325" s="7" t="s">
        <v>1943</v>
      </c>
      <c r="C325" s="7" t="s">
        <v>2080</v>
      </c>
      <c r="D325" s="9">
        <v>1</v>
      </c>
      <c r="E325" s="10">
        <v>1116300</v>
      </c>
      <c r="F325" s="8">
        <v>111.63</v>
      </c>
      <c r="G325" s="7" t="s">
        <v>1510</v>
      </c>
    </row>
    <row r="326" s="1" customFormat="1" ht="23.35" customHeight="1" spans="1:7">
      <c r="A326" s="6" t="s">
        <v>2081</v>
      </c>
      <c r="B326" s="7" t="s">
        <v>2004</v>
      </c>
      <c r="C326" s="7" t="s">
        <v>2004</v>
      </c>
      <c r="D326" s="9">
        <v>1</v>
      </c>
      <c r="E326" s="10">
        <v>208000</v>
      </c>
      <c r="F326" s="8">
        <v>20.8</v>
      </c>
      <c r="G326" s="7" t="s">
        <v>2082</v>
      </c>
    </row>
    <row r="327" s="1" customFormat="1" ht="24.1" customHeight="1" spans="1:7">
      <c r="A327" s="6" t="s">
        <v>2083</v>
      </c>
      <c r="B327" s="7"/>
      <c r="C327" s="7"/>
      <c r="D327" s="7"/>
      <c r="E327" s="7"/>
      <c r="F327" s="8">
        <v>708.09</v>
      </c>
      <c r="G327" s="7"/>
    </row>
    <row r="328" s="1" customFormat="1" ht="24.1" customHeight="1" spans="1:7">
      <c r="A328" s="6" t="s">
        <v>2084</v>
      </c>
      <c r="B328" s="7"/>
      <c r="C328" s="7"/>
      <c r="D328" s="7"/>
      <c r="E328" s="7"/>
      <c r="F328" s="8">
        <v>708.09</v>
      </c>
      <c r="G328" s="7"/>
    </row>
    <row r="329" s="1" customFormat="1" ht="23.35" customHeight="1" spans="1:7">
      <c r="A329" s="6" t="s">
        <v>2085</v>
      </c>
      <c r="B329" s="7" t="s">
        <v>1943</v>
      </c>
      <c r="C329" s="7" t="s">
        <v>2086</v>
      </c>
      <c r="D329" s="9">
        <v>161</v>
      </c>
      <c r="E329" s="10">
        <v>1499</v>
      </c>
      <c r="F329" s="8">
        <v>24.13</v>
      </c>
      <c r="G329" s="7" t="s">
        <v>2087</v>
      </c>
    </row>
    <row r="330" s="1" customFormat="1" ht="23.35" customHeight="1" spans="1:7">
      <c r="A330" s="6" t="s">
        <v>2088</v>
      </c>
      <c r="B330" s="7" t="s">
        <v>1629</v>
      </c>
      <c r="C330" s="7" t="s">
        <v>1548</v>
      </c>
      <c r="D330" s="9">
        <v>1</v>
      </c>
      <c r="E330" s="10">
        <v>1320000</v>
      </c>
      <c r="F330" s="8">
        <v>132</v>
      </c>
      <c r="G330" s="7" t="s">
        <v>1548</v>
      </c>
    </row>
    <row r="331" s="1" customFormat="1" ht="23.35" customHeight="1" spans="1:7">
      <c r="A331" s="6" t="s">
        <v>2049</v>
      </c>
      <c r="B331" s="7" t="s">
        <v>2004</v>
      </c>
      <c r="C331" s="7" t="s">
        <v>2089</v>
      </c>
      <c r="D331" s="9">
        <v>1</v>
      </c>
      <c r="E331" s="10">
        <v>208000</v>
      </c>
      <c r="F331" s="8">
        <v>20.8</v>
      </c>
      <c r="G331" s="7" t="s">
        <v>2090</v>
      </c>
    </row>
    <row r="332" s="1" customFormat="1" ht="23.35" customHeight="1" spans="1:7">
      <c r="A332" s="6" t="s">
        <v>2091</v>
      </c>
      <c r="B332" s="7" t="s">
        <v>1538</v>
      </c>
      <c r="C332" s="7" t="s">
        <v>2092</v>
      </c>
      <c r="D332" s="9">
        <v>166</v>
      </c>
      <c r="E332" s="10">
        <v>1265</v>
      </c>
      <c r="F332" s="8">
        <v>21</v>
      </c>
      <c r="G332" s="7" t="s">
        <v>2092</v>
      </c>
    </row>
    <row r="333" s="1" customFormat="1" ht="23.35" customHeight="1" spans="1:7">
      <c r="A333" s="6" t="s">
        <v>2093</v>
      </c>
      <c r="B333" s="7" t="s">
        <v>1538</v>
      </c>
      <c r="C333" s="7" t="s">
        <v>2092</v>
      </c>
      <c r="D333" s="9">
        <v>563</v>
      </c>
      <c r="E333" s="10">
        <v>1199.9</v>
      </c>
      <c r="F333" s="8">
        <v>67.55</v>
      </c>
      <c r="G333" s="7" t="s">
        <v>2092</v>
      </c>
    </row>
    <row r="334" s="1" customFormat="1" ht="23.35" customHeight="1" spans="1:7">
      <c r="A334" s="6" t="s">
        <v>2094</v>
      </c>
      <c r="B334" s="7" t="s">
        <v>1538</v>
      </c>
      <c r="C334" s="7" t="s">
        <v>2092</v>
      </c>
      <c r="D334" s="9">
        <v>1584</v>
      </c>
      <c r="E334" s="10">
        <v>1227.4</v>
      </c>
      <c r="F334" s="8">
        <v>194.42</v>
      </c>
      <c r="G334" s="7" t="s">
        <v>2092</v>
      </c>
    </row>
    <row r="335" s="1" customFormat="1" ht="23.35" customHeight="1" spans="1:7">
      <c r="A335" s="6" t="s">
        <v>2095</v>
      </c>
      <c r="B335" s="7" t="s">
        <v>1538</v>
      </c>
      <c r="C335" s="7" t="s">
        <v>2092</v>
      </c>
      <c r="D335" s="9">
        <v>1655</v>
      </c>
      <c r="E335" s="10">
        <v>1499.63</v>
      </c>
      <c r="F335" s="8">
        <v>248.19</v>
      </c>
      <c r="G335" s="7" t="s">
        <v>2092</v>
      </c>
    </row>
    <row r="336" s="1" customFormat="1" ht="24.1" customHeight="1" spans="1:7">
      <c r="A336" s="6" t="s">
        <v>2096</v>
      </c>
      <c r="B336" s="7"/>
      <c r="C336" s="7"/>
      <c r="D336" s="7"/>
      <c r="E336" s="7"/>
      <c r="F336" s="8">
        <v>633.46</v>
      </c>
      <c r="G336" s="7"/>
    </row>
    <row r="337" s="1" customFormat="1" ht="24.1" customHeight="1" spans="1:7">
      <c r="A337" s="6" t="s">
        <v>2096</v>
      </c>
      <c r="B337" s="7"/>
      <c r="C337" s="7"/>
      <c r="D337" s="7"/>
      <c r="E337" s="7"/>
      <c r="F337" s="8">
        <v>198.82</v>
      </c>
      <c r="G337" s="7"/>
    </row>
    <row r="338" s="1" customFormat="1" ht="23.35" customHeight="1" spans="1:7">
      <c r="A338" s="6" t="s">
        <v>2097</v>
      </c>
      <c r="B338" s="7" t="s">
        <v>2098</v>
      </c>
      <c r="C338" s="7" t="s">
        <v>2099</v>
      </c>
      <c r="D338" s="9">
        <v>1978</v>
      </c>
      <c r="E338" s="10">
        <v>900</v>
      </c>
      <c r="F338" s="8">
        <v>178.02</v>
      </c>
      <c r="G338" s="7" t="s">
        <v>2100</v>
      </c>
    </row>
    <row r="339" s="1" customFormat="1" ht="23.35" customHeight="1" spans="1:7">
      <c r="A339" s="6" t="s">
        <v>2049</v>
      </c>
      <c r="B339" s="7" t="s">
        <v>2004</v>
      </c>
      <c r="C339" s="7" t="s">
        <v>2004</v>
      </c>
      <c r="D339" s="9">
        <v>1</v>
      </c>
      <c r="E339" s="10">
        <v>208000</v>
      </c>
      <c r="F339" s="8">
        <v>20.8</v>
      </c>
      <c r="G339" s="7" t="s">
        <v>2101</v>
      </c>
    </row>
    <row r="340" s="1" customFormat="1" ht="24.1" customHeight="1" spans="1:7">
      <c r="A340" s="6" t="s">
        <v>2102</v>
      </c>
      <c r="B340" s="7"/>
      <c r="C340" s="7"/>
      <c r="D340" s="7"/>
      <c r="E340" s="7"/>
      <c r="F340" s="8">
        <v>434.64</v>
      </c>
      <c r="G340" s="7"/>
    </row>
    <row r="341" s="1" customFormat="1" ht="23.35" customHeight="1" spans="1:7">
      <c r="A341" s="6" t="s">
        <v>1958</v>
      </c>
      <c r="B341" s="7" t="s">
        <v>2011</v>
      </c>
      <c r="C341" s="7" t="s">
        <v>2103</v>
      </c>
      <c r="D341" s="9">
        <v>1</v>
      </c>
      <c r="E341" s="10">
        <v>350000</v>
      </c>
      <c r="F341" s="8">
        <v>35</v>
      </c>
      <c r="G341" s="7" t="s">
        <v>2103</v>
      </c>
    </row>
    <row r="342" s="1" customFormat="1" ht="23.35" customHeight="1" spans="1:7">
      <c r="A342" s="6" t="s">
        <v>2104</v>
      </c>
      <c r="B342" s="7" t="s">
        <v>2105</v>
      </c>
      <c r="C342" s="7" t="s">
        <v>2106</v>
      </c>
      <c r="D342" s="9">
        <v>1</v>
      </c>
      <c r="E342" s="10">
        <v>292600</v>
      </c>
      <c r="F342" s="8">
        <v>29.26</v>
      </c>
      <c r="G342" s="7" t="s">
        <v>2106</v>
      </c>
    </row>
    <row r="343" s="1" customFormat="1" ht="23.35" customHeight="1" spans="1:7">
      <c r="A343" s="6" t="s">
        <v>2107</v>
      </c>
      <c r="B343" s="7" t="s">
        <v>2105</v>
      </c>
      <c r="C343" s="7" t="s">
        <v>2106</v>
      </c>
      <c r="D343" s="9">
        <v>1</v>
      </c>
      <c r="E343" s="10">
        <v>735000</v>
      </c>
      <c r="F343" s="8">
        <v>73.5</v>
      </c>
      <c r="G343" s="7" t="s">
        <v>2106</v>
      </c>
    </row>
    <row r="344" s="1" customFormat="1" ht="23.35" customHeight="1" spans="1:7">
      <c r="A344" s="6" t="s">
        <v>2108</v>
      </c>
      <c r="B344" s="7" t="s">
        <v>2105</v>
      </c>
      <c r="C344" s="7" t="s">
        <v>2106</v>
      </c>
      <c r="D344" s="9">
        <v>1</v>
      </c>
      <c r="E344" s="10">
        <v>209300</v>
      </c>
      <c r="F344" s="8">
        <v>20.93</v>
      </c>
      <c r="G344" s="7" t="s">
        <v>2106</v>
      </c>
    </row>
    <row r="345" s="1" customFormat="1" ht="23.35" customHeight="1" spans="1:7">
      <c r="A345" s="6" t="s">
        <v>2109</v>
      </c>
      <c r="B345" s="7" t="s">
        <v>2105</v>
      </c>
      <c r="C345" s="7" t="s">
        <v>2106</v>
      </c>
      <c r="D345" s="9">
        <v>1</v>
      </c>
      <c r="E345" s="10">
        <v>413000</v>
      </c>
      <c r="F345" s="8">
        <v>41.3</v>
      </c>
      <c r="G345" s="7" t="s">
        <v>2106</v>
      </c>
    </row>
    <row r="346" s="1" customFormat="1" ht="23.35" customHeight="1" spans="1:7">
      <c r="A346" s="6" t="s">
        <v>2110</v>
      </c>
      <c r="B346" s="7" t="s">
        <v>2105</v>
      </c>
      <c r="C346" s="7" t="s">
        <v>2106</v>
      </c>
      <c r="D346" s="9">
        <v>1</v>
      </c>
      <c r="E346" s="10">
        <v>455800</v>
      </c>
      <c r="F346" s="8">
        <v>45.58</v>
      </c>
      <c r="G346" s="7" t="s">
        <v>2106</v>
      </c>
    </row>
    <row r="347" s="1" customFormat="1" ht="23.35" customHeight="1" spans="1:7">
      <c r="A347" s="6" t="s">
        <v>2111</v>
      </c>
      <c r="B347" s="7" t="s">
        <v>2105</v>
      </c>
      <c r="C347" s="7" t="s">
        <v>2106</v>
      </c>
      <c r="D347" s="9">
        <v>1</v>
      </c>
      <c r="E347" s="10">
        <v>99300</v>
      </c>
      <c r="F347" s="8">
        <v>9.93</v>
      </c>
      <c r="G347" s="7" t="s">
        <v>2106</v>
      </c>
    </row>
    <row r="348" s="1" customFormat="1" ht="23.35" customHeight="1" spans="1:7">
      <c r="A348" s="6" t="s">
        <v>2112</v>
      </c>
      <c r="B348" s="7" t="s">
        <v>2105</v>
      </c>
      <c r="C348" s="7" t="s">
        <v>2106</v>
      </c>
      <c r="D348" s="9">
        <v>1</v>
      </c>
      <c r="E348" s="10">
        <v>117000</v>
      </c>
      <c r="F348" s="8">
        <v>11.7</v>
      </c>
      <c r="G348" s="7" t="s">
        <v>2106</v>
      </c>
    </row>
    <row r="349" s="1" customFormat="1" ht="23.35" customHeight="1" spans="1:7">
      <c r="A349" s="6" t="s">
        <v>2113</v>
      </c>
      <c r="B349" s="7" t="s">
        <v>2105</v>
      </c>
      <c r="C349" s="7" t="s">
        <v>2106</v>
      </c>
      <c r="D349" s="9">
        <v>1</v>
      </c>
      <c r="E349" s="10">
        <v>12700</v>
      </c>
      <c r="F349" s="8">
        <v>1.27</v>
      </c>
      <c r="G349" s="7" t="s">
        <v>2106</v>
      </c>
    </row>
    <row r="350" s="1" customFormat="1" ht="23.35" customHeight="1" spans="1:7">
      <c r="A350" s="6" t="s">
        <v>2114</v>
      </c>
      <c r="B350" s="7" t="s">
        <v>2105</v>
      </c>
      <c r="C350" s="7" t="s">
        <v>2106</v>
      </c>
      <c r="D350" s="9">
        <v>1</v>
      </c>
      <c r="E350" s="10">
        <v>85800</v>
      </c>
      <c r="F350" s="8">
        <v>8.58</v>
      </c>
      <c r="G350" s="7" t="s">
        <v>2106</v>
      </c>
    </row>
    <row r="351" s="1" customFormat="1" ht="23.35" customHeight="1" spans="1:7">
      <c r="A351" s="6" t="s">
        <v>2115</v>
      </c>
      <c r="B351" s="7" t="s">
        <v>2105</v>
      </c>
      <c r="C351" s="7" t="s">
        <v>2106</v>
      </c>
      <c r="D351" s="9">
        <v>1</v>
      </c>
      <c r="E351" s="10">
        <v>600</v>
      </c>
      <c r="F351" s="8">
        <v>0.06</v>
      </c>
      <c r="G351" s="7" t="s">
        <v>2106</v>
      </c>
    </row>
    <row r="352" s="1" customFormat="1" ht="23.35" customHeight="1" spans="1:7">
      <c r="A352" s="6" t="s">
        <v>2116</v>
      </c>
      <c r="B352" s="7" t="s">
        <v>2105</v>
      </c>
      <c r="C352" s="7" t="s">
        <v>2106</v>
      </c>
      <c r="D352" s="9">
        <v>1</v>
      </c>
      <c r="E352" s="10">
        <v>18400</v>
      </c>
      <c r="F352" s="8">
        <v>1.84</v>
      </c>
      <c r="G352" s="7" t="s">
        <v>2106</v>
      </c>
    </row>
    <row r="353" s="1" customFormat="1" ht="23.35" customHeight="1" spans="1:7">
      <c r="A353" s="6" t="s">
        <v>2117</v>
      </c>
      <c r="B353" s="7" t="s">
        <v>2105</v>
      </c>
      <c r="C353" s="7" t="s">
        <v>2106</v>
      </c>
      <c r="D353" s="9">
        <v>1</v>
      </c>
      <c r="E353" s="10">
        <v>110700</v>
      </c>
      <c r="F353" s="8">
        <v>11.07</v>
      </c>
      <c r="G353" s="7" t="s">
        <v>2106</v>
      </c>
    </row>
    <row r="354" s="1" customFormat="1" ht="23.35" customHeight="1" spans="1:7">
      <c r="A354" s="6" t="s">
        <v>2118</v>
      </c>
      <c r="B354" s="7" t="s">
        <v>2105</v>
      </c>
      <c r="C354" s="7" t="s">
        <v>2106</v>
      </c>
      <c r="D354" s="9">
        <v>1</v>
      </c>
      <c r="E354" s="10">
        <v>30200</v>
      </c>
      <c r="F354" s="8">
        <v>3.02</v>
      </c>
      <c r="G354" s="7" t="s">
        <v>2106</v>
      </c>
    </row>
    <row r="355" s="1" customFormat="1" ht="23.35" customHeight="1" spans="1:7">
      <c r="A355" s="6" t="s">
        <v>2119</v>
      </c>
      <c r="B355" s="7" t="s">
        <v>2105</v>
      </c>
      <c r="C355" s="7" t="s">
        <v>2106</v>
      </c>
      <c r="D355" s="9">
        <v>1</v>
      </c>
      <c r="E355" s="10">
        <v>19400</v>
      </c>
      <c r="F355" s="8">
        <v>1.94</v>
      </c>
      <c r="G355" s="7" t="s">
        <v>2106</v>
      </c>
    </row>
    <row r="356" s="1" customFormat="1" ht="33.9" customHeight="1" spans="1:7">
      <c r="A356" s="6" t="s">
        <v>2120</v>
      </c>
      <c r="B356" s="7" t="s">
        <v>1937</v>
      </c>
      <c r="C356" s="7" t="s">
        <v>2121</v>
      </c>
      <c r="D356" s="9">
        <v>1</v>
      </c>
      <c r="E356" s="10">
        <v>82889.6</v>
      </c>
      <c r="F356" s="8">
        <v>8.29</v>
      </c>
      <c r="G356" s="7" t="s">
        <v>2121</v>
      </c>
    </row>
    <row r="357" s="1" customFormat="1" ht="23.35" customHeight="1" spans="1:7">
      <c r="A357" s="6" t="s">
        <v>2122</v>
      </c>
      <c r="B357" s="7" t="s">
        <v>1956</v>
      </c>
      <c r="C357" s="7" t="s">
        <v>2123</v>
      </c>
      <c r="D357" s="9">
        <v>1</v>
      </c>
      <c r="E357" s="10">
        <v>89300</v>
      </c>
      <c r="F357" s="8">
        <v>8.93</v>
      </c>
      <c r="G357" s="7" t="s">
        <v>2123</v>
      </c>
    </row>
    <row r="358" s="1" customFormat="1" ht="33.9" customHeight="1" spans="1:7">
      <c r="A358" s="6" t="s">
        <v>2124</v>
      </c>
      <c r="B358" s="7" t="s">
        <v>2125</v>
      </c>
      <c r="C358" s="7" t="s">
        <v>2126</v>
      </c>
      <c r="D358" s="9">
        <v>1</v>
      </c>
      <c r="E358" s="10">
        <v>48500</v>
      </c>
      <c r="F358" s="8">
        <v>4.85</v>
      </c>
      <c r="G358" s="7" t="s">
        <v>2126</v>
      </c>
    </row>
    <row r="359" s="1" customFormat="1" ht="33.9" customHeight="1" spans="1:7">
      <c r="A359" s="6" t="s">
        <v>2127</v>
      </c>
      <c r="B359" s="7" t="s">
        <v>1972</v>
      </c>
      <c r="C359" s="7" t="s">
        <v>2128</v>
      </c>
      <c r="D359" s="9">
        <v>1</v>
      </c>
      <c r="E359" s="10">
        <v>939900</v>
      </c>
      <c r="F359" s="8">
        <v>93.99</v>
      </c>
      <c r="G359" s="7" t="s">
        <v>2128</v>
      </c>
    </row>
    <row r="360" s="1" customFormat="1" ht="33.9" customHeight="1" spans="1:7">
      <c r="A360" s="6" t="s">
        <v>2129</v>
      </c>
      <c r="B360" s="7" t="s">
        <v>2130</v>
      </c>
      <c r="C360" s="7" t="s">
        <v>2131</v>
      </c>
      <c r="D360" s="9">
        <v>1</v>
      </c>
      <c r="E360" s="10">
        <v>119700</v>
      </c>
      <c r="F360" s="8">
        <v>11.97</v>
      </c>
      <c r="G360" s="7" t="s">
        <v>2131</v>
      </c>
    </row>
    <row r="361" s="1" customFormat="1" ht="23.35" customHeight="1" spans="1:7">
      <c r="A361" s="6" t="s">
        <v>2132</v>
      </c>
      <c r="B361" s="7" t="s">
        <v>1956</v>
      </c>
      <c r="C361" s="7" t="s">
        <v>2123</v>
      </c>
      <c r="D361" s="9">
        <v>1</v>
      </c>
      <c r="E361" s="10">
        <v>60900</v>
      </c>
      <c r="F361" s="8">
        <v>6.09</v>
      </c>
      <c r="G361" s="7" t="s">
        <v>2123</v>
      </c>
    </row>
    <row r="362" s="1" customFormat="1" ht="23.35" customHeight="1" spans="1:7">
      <c r="A362" s="6" t="s">
        <v>2000</v>
      </c>
      <c r="B362" s="7" t="s">
        <v>2105</v>
      </c>
      <c r="C362" s="7" t="s">
        <v>2133</v>
      </c>
      <c r="D362" s="9">
        <v>1</v>
      </c>
      <c r="E362" s="10">
        <v>55389</v>
      </c>
      <c r="F362" s="8">
        <v>5.54</v>
      </c>
      <c r="G362" s="7" t="s">
        <v>2133</v>
      </c>
    </row>
    <row r="363" s="1" customFormat="1" ht="24.1" customHeight="1" spans="1:7">
      <c r="A363" s="6" t="s">
        <v>2134</v>
      </c>
      <c r="B363" s="7"/>
      <c r="C363" s="7"/>
      <c r="D363" s="7"/>
      <c r="E363" s="7"/>
      <c r="F363" s="8">
        <v>3695.68</v>
      </c>
      <c r="G363" s="7"/>
    </row>
    <row r="364" s="1" customFormat="1" ht="24.1" customHeight="1" spans="1:7">
      <c r="A364" s="6" t="s">
        <v>2134</v>
      </c>
      <c r="B364" s="7"/>
      <c r="C364" s="7"/>
      <c r="D364" s="7"/>
      <c r="E364" s="7"/>
      <c r="F364" s="8">
        <v>3695.68</v>
      </c>
      <c r="G364" s="7"/>
    </row>
    <row r="365" s="1" customFormat="1" ht="23.35" customHeight="1" spans="1:7">
      <c r="A365" s="6" t="s">
        <v>2135</v>
      </c>
      <c r="B365" s="7" t="s">
        <v>1943</v>
      </c>
      <c r="C365" s="7" t="s">
        <v>2136</v>
      </c>
      <c r="D365" s="9">
        <v>1</v>
      </c>
      <c r="E365" s="10">
        <v>8217100</v>
      </c>
      <c r="F365" s="8">
        <v>821.71</v>
      </c>
      <c r="G365" s="7" t="s">
        <v>2137</v>
      </c>
    </row>
    <row r="366" s="1" customFormat="1" ht="23.35" customHeight="1" spans="1:7">
      <c r="A366" s="6" t="s">
        <v>2138</v>
      </c>
      <c r="B366" s="7" t="s">
        <v>2139</v>
      </c>
      <c r="C366" s="7" t="s">
        <v>2140</v>
      </c>
      <c r="D366" s="9">
        <v>1</v>
      </c>
      <c r="E366" s="10">
        <v>9767700</v>
      </c>
      <c r="F366" s="8">
        <v>976.77</v>
      </c>
      <c r="G366" s="7" t="s">
        <v>2141</v>
      </c>
    </row>
    <row r="367" s="1" customFormat="1" ht="23.35" customHeight="1" spans="1:7">
      <c r="A367" s="6" t="s">
        <v>2142</v>
      </c>
      <c r="B367" s="7" t="s">
        <v>1782</v>
      </c>
      <c r="C367" s="7" t="s">
        <v>2143</v>
      </c>
      <c r="D367" s="9">
        <v>1</v>
      </c>
      <c r="E367" s="10">
        <v>13500000</v>
      </c>
      <c r="F367" s="8">
        <v>1350</v>
      </c>
      <c r="G367" s="7" t="s">
        <v>2144</v>
      </c>
    </row>
    <row r="368" s="1" customFormat="1" ht="23.35" customHeight="1" spans="1:7">
      <c r="A368" s="6" t="s">
        <v>2145</v>
      </c>
      <c r="B368" s="7" t="s">
        <v>2146</v>
      </c>
      <c r="C368" s="7" t="s">
        <v>2147</v>
      </c>
      <c r="D368" s="9">
        <v>1</v>
      </c>
      <c r="E368" s="10">
        <v>2472000</v>
      </c>
      <c r="F368" s="8">
        <v>247.2</v>
      </c>
      <c r="G368" s="7" t="s">
        <v>2147</v>
      </c>
    </row>
    <row r="369" s="1" customFormat="1" ht="23.35" customHeight="1" spans="1:7">
      <c r="A369" s="6" t="s">
        <v>2148</v>
      </c>
      <c r="B369" s="7" t="s">
        <v>1768</v>
      </c>
      <c r="C369" s="7" t="s">
        <v>2149</v>
      </c>
      <c r="D369" s="9">
        <v>1</v>
      </c>
      <c r="E369" s="10">
        <v>3000000</v>
      </c>
      <c r="F369" s="8">
        <v>300</v>
      </c>
      <c r="G369" s="7" t="s">
        <v>2150</v>
      </c>
    </row>
  </sheetData>
  <mergeCells count="26">
    <mergeCell ref="A1:G1"/>
    <mergeCell ref="D3:F3"/>
    <mergeCell ref="A3:A4"/>
    <mergeCell ref="A7:A8"/>
    <mergeCell ref="A39:A44"/>
    <mergeCell ref="A71:A72"/>
    <mergeCell ref="A94:A95"/>
    <mergeCell ref="A96:A97"/>
    <mergeCell ref="A105:A106"/>
    <mergeCell ref="A109:A110"/>
    <mergeCell ref="A115:A117"/>
    <mergeCell ref="A181:A182"/>
    <mergeCell ref="A199:A201"/>
    <mergeCell ref="A204:A210"/>
    <mergeCell ref="A233:A234"/>
    <mergeCell ref="A303:A305"/>
    <mergeCell ref="B3:B4"/>
    <mergeCell ref="B40:B44"/>
    <mergeCell ref="B181:B182"/>
    <mergeCell ref="B206:B207"/>
    <mergeCell ref="B208:B209"/>
    <mergeCell ref="B303:B304"/>
    <mergeCell ref="C3:C4"/>
    <mergeCell ref="C206:C207"/>
    <mergeCell ref="C208:C209"/>
    <mergeCell ref="G3:G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
  <sheetViews>
    <sheetView showZeros="0" workbookViewId="0">
      <selection activeCell="F4" sqref="F4"/>
    </sheetView>
  </sheetViews>
  <sheetFormatPr defaultColWidth="9" defaultRowHeight="13.5" outlineLevelCol="5"/>
  <cols>
    <col min="1" max="1" width="21.5" customWidth="1"/>
    <col min="2" max="4" width="14.875" customWidth="1"/>
    <col min="5" max="6" width="13.375" customWidth="1"/>
  </cols>
  <sheetData>
    <row r="1" ht="36" customHeight="1" spans="1:6">
      <c r="A1" s="67" t="s">
        <v>24</v>
      </c>
      <c r="B1" s="67"/>
      <c r="C1" s="67"/>
      <c r="D1" s="67"/>
      <c r="E1" s="67"/>
      <c r="F1" s="67"/>
    </row>
    <row r="2" ht="29" customHeight="1" spans="1:6">
      <c r="A2" s="184"/>
      <c r="B2" s="184"/>
      <c r="C2" s="184"/>
      <c r="D2" s="184"/>
      <c r="E2" s="184"/>
      <c r="F2" s="185" t="s">
        <v>1</v>
      </c>
    </row>
    <row r="3" ht="44" customHeight="1" spans="1:6">
      <c r="A3" s="88" t="s">
        <v>2</v>
      </c>
      <c r="B3" s="88" t="s">
        <v>21</v>
      </c>
      <c r="C3" s="88" t="s">
        <v>25</v>
      </c>
      <c r="D3" s="88" t="s">
        <v>22</v>
      </c>
      <c r="E3" s="89" t="s">
        <v>26</v>
      </c>
      <c r="F3" s="89" t="s">
        <v>23</v>
      </c>
    </row>
    <row r="4" ht="44" customHeight="1" spans="1:6">
      <c r="A4" s="93" t="s">
        <v>6</v>
      </c>
      <c r="B4" s="94">
        <v>349934</v>
      </c>
      <c r="C4" s="94">
        <v>259597</v>
      </c>
      <c r="D4" s="94">
        <v>279010</v>
      </c>
      <c r="E4" s="186">
        <f t="shared" ref="E4:E7" si="0">B4/C4*100</f>
        <v>134.798938354449</v>
      </c>
      <c r="F4" s="186">
        <f t="shared" ref="F4:F10" si="1">B4/D4*100</f>
        <v>125.419877423748</v>
      </c>
    </row>
    <row r="5" ht="44" customHeight="1" spans="1:6">
      <c r="A5" s="93" t="s">
        <v>8</v>
      </c>
      <c r="B5" s="94">
        <v>30000</v>
      </c>
      <c r="C5" s="94">
        <v>22000</v>
      </c>
      <c r="D5" s="94">
        <v>25580</v>
      </c>
      <c r="E5" s="186">
        <f t="shared" si="0"/>
        <v>136.363636363636</v>
      </c>
      <c r="F5" s="186">
        <f t="shared" si="1"/>
        <v>117.279124315872</v>
      </c>
    </row>
    <row r="6" ht="44" customHeight="1" spans="1:6">
      <c r="A6" s="93" t="s">
        <v>27</v>
      </c>
      <c r="B6" s="94"/>
      <c r="C6" s="94"/>
      <c r="D6" s="94">
        <v>86</v>
      </c>
      <c r="E6" s="94"/>
      <c r="F6" s="186">
        <f t="shared" si="1"/>
        <v>0</v>
      </c>
    </row>
    <row r="7" ht="44" customHeight="1" spans="1:6">
      <c r="A7" s="93" t="s">
        <v>10</v>
      </c>
      <c r="B7" s="94">
        <v>500</v>
      </c>
      <c r="C7" s="94">
        <v>2352</v>
      </c>
      <c r="D7" s="94">
        <v>6946</v>
      </c>
      <c r="E7" s="95">
        <f t="shared" si="0"/>
        <v>21.2585034013605</v>
      </c>
      <c r="F7" s="186">
        <f t="shared" si="1"/>
        <v>7.19838756118629</v>
      </c>
    </row>
    <row r="8" ht="44" customHeight="1" spans="1:6">
      <c r="A8" s="93" t="s">
        <v>28</v>
      </c>
      <c r="B8" s="94"/>
      <c r="C8" s="94"/>
      <c r="D8" s="94">
        <v>1280</v>
      </c>
      <c r="E8" s="95"/>
      <c r="F8" s="186">
        <f t="shared" si="1"/>
        <v>0</v>
      </c>
    </row>
    <row r="9" ht="44" customHeight="1" spans="1:6">
      <c r="A9" s="93" t="s">
        <v>29</v>
      </c>
      <c r="B9" s="94"/>
      <c r="C9" s="94"/>
      <c r="D9" s="94">
        <v>65880</v>
      </c>
      <c r="E9" s="95"/>
      <c r="F9" s="186">
        <f t="shared" si="1"/>
        <v>0</v>
      </c>
    </row>
    <row r="10" ht="44" customHeight="1" spans="1:6">
      <c r="A10" s="88" t="s">
        <v>19</v>
      </c>
      <c r="B10" s="91">
        <f>SUM(B4:B9)</f>
        <v>380434</v>
      </c>
      <c r="C10" s="91">
        <f>SUM(C4:C9)</f>
        <v>283949</v>
      </c>
      <c r="D10" s="91">
        <f>SUM(D4:D9)</f>
        <v>378782</v>
      </c>
      <c r="E10" s="92">
        <f>B10/C10*100</f>
        <v>133.979693536515</v>
      </c>
      <c r="F10" s="187">
        <f t="shared" si="1"/>
        <v>100.436134768812</v>
      </c>
    </row>
    <row r="11" ht="14.25" spans="1:6">
      <c r="A11" s="184"/>
      <c r="B11" s="184"/>
      <c r="C11" s="184"/>
      <c r="D11" s="184"/>
      <c r="E11" s="184"/>
      <c r="F11" s="184"/>
    </row>
    <row r="12" ht="14.25" spans="1:6">
      <c r="A12" s="184"/>
      <c r="B12" s="184"/>
      <c r="C12" s="184"/>
      <c r="D12" s="184"/>
      <c r="E12" s="184"/>
      <c r="F12" s="184"/>
    </row>
    <row r="13" ht="14.25" spans="1:6">
      <c r="A13" s="184"/>
      <c r="B13" s="184"/>
      <c r="C13" s="184"/>
      <c r="D13" s="184"/>
      <c r="E13" s="184"/>
      <c r="F13" s="184"/>
    </row>
    <row r="14" ht="14.25" spans="1:6">
      <c r="A14" s="184"/>
      <c r="B14" s="184"/>
      <c r="C14" s="184"/>
      <c r="D14" s="184"/>
      <c r="E14" s="184"/>
      <c r="F14" s="184"/>
    </row>
    <row r="15" ht="14.25" spans="1:6">
      <c r="A15" s="184"/>
      <c r="B15" s="184"/>
      <c r="C15" s="184"/>
      <c r="D15" s="184"/>
      <c r="E15" s="184"/>
      <c r="F15" s="184"/>
    </row>
    <row r="16" ht="14.25" spans="1:6">
      <c r="A16" s="184"/>
      <c r="B16" s="184"/>
      <c r="C16" s="184"/>
      <c r="D16" s="184"/>
      <c r="E16" s="184"/>
      <c r="F16" s="184"/>
    </row>
    <row r="17" ht="14.25" spans="1:6">
      <c r="A17" s="184"/>
      <c r="B17" s="184"/>
      <c r="C17" s="184"/>
      <c r="D17" s="184"/>
      <c r="E17" s="184"/>
      <c r="F17" s="184"/>
    </row>
    <row r="18" ht="14.25" spans="1:6">
      <c r="A18" s="184"/>
      <c r="B18" s="184"/>
      <c r="C18" s="184"/>
      <c r="D18" s="184"/>
      <c r="E18" s="184"/>
      <c r="F18" s="184"/>
    </row>
    <row r="19" ht="14.25" spans="1:6">
      <c r="A19" s="184"/>
      <c r="B19" s="184"/>
      <c r="C19" s="184"/>
      <c r="D19" s="184"/>
      <c r="E19" s="184"/>
      <c r="F19" s="184"/>
    </row>
    <row r="20" ht="14.25" spans="1:6">
      <c r="A20" s="184"/>
      <c r="B20" s="184"/>
      <c r="C20" s="184"/>
      <c r="D20" s="184"/>
      <c r="E20" s="184"/>
      <c r="F20" s="184"/>
    </row>
    <row r="21" ht="14.25" spans="1:6">
      <c r="A21" s="184"/>
      <c r="B21" s="184"/>
      <c r="C21" s="184"/>
      <c r="D21" s="184"/>
      <c r="E21" s="184"/>
      <c r="F21" s="184"/>
    </row>
    <row r="22" ht="14.25" spans="1:6">
      <c r="A22" s="184"/>
      <c r="B22" s="184"/>
      <c r="C22" s="184"/>
      <c r="D22" s="184"/>
      <c r="E22" s="184"/>
      <c r="F22" s="184"/>
    </row>
    <row r="23" ht="14.25" spans="1:6">
      <c r="A23" s="184"/>
      <c r="B23" s="184"/>
      <c r="C23" s="184"/>
      <c r="D23" s="184"/>
      <c r="E23" s="184"/>
      <c r="F23" s="184"/>
    </row>
    <row r="24" ht="14.25" spans="1:6">
      <c r="A24" s="184"/>
      <c r="B24" s="184"/>
      <c r="C24" s="184"/>
      <c r="D24" s="184"/>
      <c r="E24" s="184"/>
      <c r="F24" s="184"/>
    </row>
    <row r="25" ht="14.25" spans="1:6">
      <c r="A25" s="184"/>
      <c r="B25" s="184"/>
      <c r="C25" s="184"/>
      <c r="D25" s="184"/>
      <c r="E25" s="184"/>
      <c r="F25" s="184"/>
    </row>
    <row r="26" ht="14.25" spans="1:6">
      <c r="A26" s="184"/>
      <c r="B26" s="184"/>
      <c r="C26" s="184"/>
      <c r="D26" s="184"/>
      <c r="E26" s="184"/>
      <c r="F26" s="184"/>
    </row>
    <row r="27" ht="14.25" spans="1:6">
      <c r="A27" s="184"/>
      <c r="B27" s="184"/>
      <c r="C27" s="184"/>
      <c r="D27" s="184"/>
      <c r="E27" s="184"/>
      <c r="F27" s="184"/>
    </row>
    <row r="28" ht="14.25" spans="1:6">
      <c r="A28" s="184"/>
      <c r="B28" s="184"/>
      <c r="C28" s="184"/>
      <c r="D28" s="184"/>
      <c r="E28" s="184"/>
      <c r="F28" s="184"/>
    </row>
    <row r="29" ht="14.25" spans="1:6">
      <c r="A29" s="184"/>
      <c r="B29" s="184"/>
      <c r="C29" s="184"/>
      <c r="D29" s="184"/>
      <c r="E29" s="184"/>
      <c r="F29" s="184"/>
    </row>
    <row r="30" ht="14.25" spans="1:6">
      <c r="A30" s="184"/>
      <c r="B30" s="184"/>
      <c r="C30" s="184"/>
      <c r="D30" s="184"/>
      <c r="E30" s="184"/>
      <c r="F30" s="184"/>
    </row>
    <row r="31" ht="14.25" spans="1:6">
      <c r="A31" s="184"/>
      <c r="B31" s="184"/>
      <c r="C31" s="184"/>
      <c r="D31" s="184"/>
      <c r="E31" s="184"/>
      <c r="F31" s="184"/>
    </row>
    <row r="32" ht="14.25" spans="1:6">
      <c r="A32" s="184"/>
      <c r="B32" s="184"/>
      <c r="C32" s="184"/>
      <c r="D32" s="184"/>
      <c r="E32" s="184"/>
      <c r="F32" s="184"/>
    </row>
  </sheetData>
  <mergeCells count="1">
    <mergeCell ref="A1:F1"/>
  </mergeCells>
  <printOptions horizontalCentered="1"/>
  <pageMargins left="0.751388888888889" right="0.751388888888889"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D3" sqref="D3"/>
    </sheetView>
  </sheetViews>
  <sheetFormatPr defaultColWidth="9" defaultRowHeight="13.5" outlineLevelCol="3"/>
  <cols>
    <col min="1" max="1" width="32" style="104" customWidth="1"/>
    <col min="2" max="2" width="17.625" style="104" customWidth="1"/>
    <col min="3" max="3" width="15.75" style="104" customWidth="1"/>
    <col min="4" max="4" width="14.5" style="104" customWidth="1"/>
    <col min="5" max="16384" width="9" style="104"/>
  </cols>
  <sheetData>
    <row r="1" ht="33" customHeight="1" spans="1:4">
      <c r="A1" s="177" t="s">
        <v>30</v>
      </c>
      <c r="B1" s="177"/>
      <c r="C1" s="177"/>
      <c r="D1" s="177"/>
    </row>
    <row r="2" ht="21" customHeight="1" spans="4:4">
      <c r="D2" s="178" t="s">
        <v>1</v>
      </c>
    </row>
    <row r="3" ht="30" customHeight="1" spans="1:4">
      <c r="A3" s="89" t="s">
        <v>2</v>
      </c>
      <c r="B3" s="89" t="s">
        <v>21</v>
      </c>
      <c r="C3" s="89" t="s">
        <v>22</v>
      </c>
      <c r="D3" s="89" t="s">
        <v>23</v>
      </c>
    </row>
    <row r="4" ht="23" customHeight="1" spans="1:4">
      <c r="A4" s="179" t="s">
        <v>31</v>
      </c>
      <c r="B4" s="89">
        <f>SUM(B5:B19)</f>
        <v>107600</v>
      </c>
      <c r="C4" s="89">
        <f>SUM(C5:C19)</f>
        <v>100513</v>
      </c>
      <c r="D4" s="180">
        <f t="shared" ref="D4:D29" si="0">B4/C4*100</f>
        <v>107.050829245968</v>
      </c>
    </row>
    <row r="5" ht="23" customHeight="1" spans="1:4">
      <c r="A5" s="181" t="s">
        <v>32</v>
      </c>
      <c r="B5" s="182">
        <v>26530</v>
      </c>
      <c r="C5" s="182">
        <v>24791</v>
      </c>
      <c r="D5" s="183">
        <f t="shared" si="0"/>
        <v>107.014642410552</v>
      </c>
    </row>
    <row r="6" ht="23" customHeight="1" spans="1:4">
      <c r="A6" s="181" t="s">
        <v>33</v>
      </c>
      <c r="B6" s="182">
        <v>10310</v>
      </c>
      <c r="C6" s="182">
        <v>8699</v>
      </c>
      <c r="D6" s="183">
        <f t="shared" si="0"/>
        <v>118.519370042534</v>
      </c>
    </row>
    <row r="7" ht="23" customHeight="1" spans="1:4">
      <c r="A7" s="181" t="s">
        <v>34</v>
      </c>
      <c r="B7" s="182">
        <v>850</v>
      </c>
      <c r="C7" s="182">
        <v>787</v>
      </c>
      <c r="D7" s="183">
        <f t="shared" si="0"/>
        <v>108.005082592122</v>
      </c>
    </row>
    <row r="8" ht="23" customHeight="1" spans="1:4">
      <c r="A8" s="181" t="s">
        <v>35</v>
      </c>
      <c r="B8" s="182">
        <v>13720</v>
      </c>
      <c r="C8" s="182">
        <v>11887</v>
      </c>
      <c r="D8" s="183">
        <f t="shared" si="0"/>
        <v>115.420206948768</v>
      </c>
    </row>
    <row r="9" ht="23" customHeight="1" spans="1:4">
      <c r="A9" s="181" t="s">
        <v>36</v>
      </c>
      <c r="B9" s="182">
        <v>2640</v>
      </c>
      <c r="C9" s="182">
        <v>2460</v>
      </c>
      <c r="D9" s="183">
        <f t="shared" si="0"/>
        <v>107.317073170732</v>
      </c>
    </row>
    <row r="10" ht="23" customHeight="1" spans="1:4">
      <c r="A10" s="181" t="s">
        <v>37</v>
      </c>
      <c r="B10" s="182">
        <v>2450</v>
      </c>
      <c r="C10" s="182">
        <v>2283</v>
      </c>
      <c r="D10" s="183">
        <f t="shared" si="0"/>
        <v>107.314936487078</v>
      </c>
    </row>
    <row r="11" ht="23" customHeight="1" spans="1:4">
      <c r="A11" s="181" t="s">
        <v>38</v>
      </c>
      <c r="B11" s="182">
        <v>1410</v>
      </c>
      <c r="C11" s="182">
        <v>1318</v>
      </c>
      <c r="D11" s="183">
        <f t="shared" si="0"/>
        <v>106.980273141123</v>
      </c>
    </row>
    <row r="12" ht="23" customHeight="1" spans="1:4">
      <c r="A12" s="181" t="s">
        <v>39</v>
      </c>
      <c r="B12" s="182">
        <v>10255</v>
      </c>
      <c r="C12" s="182">
        <v>9582</v>
      </c>
      <c r="D12" s="183">
        <f t="shared" si="0"/>
        <v>107.023585890211</v>
      </c>
    </row>
    <row r="13" ht="23" customHeight="1" spans="1:4">
      <c r="A13" s="181" t="s">
        <v>40</v>
      </c>
      <c r="B13" s="182">
        <v>4900</v>
      </c>
      <c r="C13" s="182">
        <v>4574</v>
      </c>
      <c r="D13" s="183">
        <f t="shared" si="0"/>
        <v>107.127240926979</v>
      </c>
    </row>
    <row r="14" ht="23" customHeight="1" spans="1:4">
      <c r="A14" s="181" t="s">
        <v>41</v>
      </c>
      <c r="B14" s="182">
        <v>780</v>
      </c>
      <c r="C14" s="182">
        <v>726</v>
      </c>
      <c r="D14" s="183">
        <f t="shared" si="0"/>
        <v>107.438016528926</v>
      </c>
    </row>
    <row r="15" ht="23" customHeight="1" spans="1:4">
      <c r="A15" s="181" t="s">
        <v>42</v>
      </c>
      <c r="B15" s="182">
        <v>22370</v>
      </c>
      <c r="C15" s="182">
        <v>28379</v>
      </c>
      <c r="D15" s="183">
        <f t="shared" si="0"/>
        <v>78.8258923852144</v>
      </c>
    </row>
    <row r="16" ht="23" customHeight="1" spans="1:4">
      <c r="A16" s="181" t="s">
        <v>43</v>
      </c>
      <c r="B16" s="182">
        <v>9800</v>
      </c>
      <c r="C16" s="182">
        <v>3548</v>
      </c>
      <c r="D16" s="183">
        <f t="shared" si="0"/>
        <v>276.211950394588</v>
      </c>
    </row>
    <row r="17" ht="23" customHeight="1" spans="1:4">
      <c r="A17" s="181" t="s">
        <v>44</v>
      </c>
      <c r="B17" s="182">
        <v>1025</v>
      </c>
      <c r="C17" s="182">
        <v>957</v>
      </c>
      <c r="D17" s="183">
        <f t="shared" si="0"/>
        <v>107.105538140021</v>
      </c>
    </row>
    <row r="18" ht="23" customHeight="1" spans="1:4">
      <c r="A18" s="181" t="s">
        <v>45</v>
      </c>
      <c r="B18" s="182">
        <v>560</v>
      </c>
      <c r="C18" s="182">
        <v>522</v>
      </c>
      <c r="D18" s="183">
        <f t="shared" si="0"/>
        <v>107.27969348659</v>
      </c>
    </row>
    <row r="19" ht="23" customHeight="1" spans="1:4">
      <c r="A19" s="181" t="s">
        <v>46</v>
      </c>
      <c r="B19" s="182"/>
      <c r="C19" s="182"/>
      <c r="D19" s="183"/>
    </row>
    <row r="20" ht="23" customHeight="1" spans="1:4">
      <c r="A20" s="179" t="s">
        <v>47</v>
      </c>
      <c r="B20" s="89">
        <f>SUM(B21:B28)</f>
        <v>47500</v>
      </c>
      <c r="C20" s="89">
        <f>SUM(C21:C28)</f>
        <v>44405</v>
      </c>
      <c r="D20" s="180">
        <f t="shared" si="0"/>
        <v>106.969935818039</v>
      </c>
    </row>
    <row r="21" ht="23" customHeight="1" spans="1:4">
      <c r="A21" s="181" t="s">
        <v>48</v>
      </c>
      <c r="B21" s="182">
        <v>2630</v>
      </c>
      <c r="C21" s="182">
        <v>2475</v>
      </c>
      <c r="D21" s="183">
        <f t="shared" si="0"/>
        <v>106.262626262626</v>
      </c>
    </row>
    <row r="22" ht="23" customHeight="1" spans="1:4">
      <c r="A22" s="181" t="s">
        <v>49</v>
      </c>
      <c r="B22" s="182">
        <v>2070</v>
      </c>
      <c r="C22" s="182">
        <v>2093</v>
      </c>
      <c r="D22" s="183">
        <f t="shared" si="0"/>
        <v>98.9010989010989</v>
      </c>
    </row>
    <row r="23" ht="23" customHeight="1" spans="1:4">
      <c r="A23" s="181" t="s">
        <v>50</v>
      </c>
      <c r="B23" s="182">
        <v>4600</v>
      </c>
      <c r="C23" s="182">
        <v>5102</v>
      </c>
      <c r="D23" s="183">
        <f t="shared" si="0"/>
        <v>90.1607212857703</v>
      </c>
    </row>
    <row r="24" ht="23" customHeight="1" spans="1:4">
      <c r="A24" s="181" t="s">
        <v>51</v>
      </c>
      <c r="B24" s="182"/>
      <c r="C24" s="182"/>
      <c r="D24" s="183"/>
    </row>
    <row r="25" ht="23" customHeight="1" spans="1:4">
      <c r="A25" s="181" t="s">
        <v>52</v>
      </c>
      <c r="B25" s="182">
        <v>36810</v>
      </c>
      <c r="C25" s="182">
        <v>33800</v>
      </c>
      <c r="D25" s="183">
        <f t="shared" si="0"/>
        <v>108.905325443787</v>
      </c>
    </row>
    <row r="26" ht="23" customHeight="1" spans="1:4">
      <c r="A26" s="181" t="s">
        <v>53</v>
      </c>
      <c r="B26" s="40">
        <v>400</v>
      </c>
      <c r="C26" s="182">
        <v>2</v>
      </c>
      <c r="D26" s="183">
        <f t="shared" si="0"/>
        <v>20000</v>
      </c>
    </row>
    <row r="27" ht="23" customHeight="1" spans="1:4">
      <c r="A27" s="181" t="s">
        <v>54</v>
      </c>
      <c r="B27" s="40">
        <v>960</v>
      </c>
      <c r="C27" s="182">
        <v>852</v>
      </c>
      <c r="D27" s="183">
        <f t="shared" si="0"/>
        <v>112.676056338028</v>
      </c>
    </row>
    <row r="28" ht="23" customHeight="1" spans="1:4">
      <c r="A28" s="181" t="s">
        <v>55</v>
      </c>
      <c r="B28" s="182">
        <v>30</v>
      </c>
      <c r="C28" s="182">
        <v>81</v>
      </c>
      <c r="D28" s="183">
        <f t="shared" si="0"/>
        <v>37.037037037037</v>
      </c>
    </row>
    <row r="29" ht="23" customHeight="1" spans="1:4">
      <c r="A29" s="89" t="s">
        <v>56</v>
      </c>
      <c r="B29" s="89">
        <f>B4+B20</f>
        <v>155100</v>
      </c>
      <c r="C29" s="89">
        <f>C4+C20</f>
        <v>144918</v>
      </c>
      <c r="D29" s="180">
        <f t="shared" si="0"/>
        <v>107.026042313584</v>
      </c>
    </row>
  </sheetData>
  <mergeCells count="1">
    <mergeCell ref="A1:D1"/>
  </mergeCells>
  <printOptions horizontalCentered="1"/>
  <pageMargins left="0.751388888888889" right="0.751388888888889" top="1" bottom="1"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D26"/>
  <sheetViews>
    <sheetView showZeros="0" workbookViewId="0">
      <selection activeCell="G24" sqref="G24"/>
    </sheetView>
  </sheetViews>
  <sheetFormatPr defaultColWidth="9" defaultRowHeight="13.5" outlineLevelCol="3"/>
  <cols>
    <col min="1" max="1" width="25.75" customWidth="1"/>
    <col min="2" max="2" width="17.25" customWidth="1"/>
    <col min="3" max="3" width="18" customWidth="1"/>
    <col min="4" max="4" width="15.625" customWidth="1"/>
  </cols>
  <sheetData>
    <row r="1" ht="25.5" spans="1:4">
      <c r="A1" s="67" t="s">
        <v>57</v>
      </c>
      <c r="B1" s="67"/>
      <c r="C1" s="67"/>
      <c r="D1" s="67"/>
    </row>
    <row r="2" ht="19" customHeight="1" spans="3:4">
      <c r="C2" s="86" t="s">
        <v>1</v>
      </c>
      <c r="D2" s="86"/>
    </row>
    <row r="3" ht="30" customHeight="1" spans="1:4">
      <c r="A3" s="45" t="s">
        <v>58</v>
      </c>
      <c r="B3" s="43" t="s">
        <v>21</v>
      </c>
      <c r="C3" s="43" t="s">
        <v>25</v>
      </c>
      <c r="D3" s="43" t="s">
        <v>26</v>
      </c>
    </row>
    <row r="4" ht="26" customHeight="1" spans="1:4">
      <c r="A4" s="171" t="s">
        <v>59</v>
      </c>
      <c r="B4" s="172">
        <v>50678</v>
      </c>
      <c r="C4" s="172">
        <v>36470</v>
      </c>
      <c r="D4" s="173">
        <f t="shared" ref="D4:D26" si="0">IF(C4&gt;0,B4/C4*100,0)</f>
        <v>138.958047710447</v>
      </c>
    </row>
    <row r="5" ht="26" customHeight="1" spans="1:4">
      <c r="A5" s="171" t="s">
        <v>60</v>
      </c>
      <c r="B5" s="172">
        <v>15</v>
      </c>
      <c r="C5" s="172"/>
      <c r="D5" s="173">
        <f t="shared" si="0"/>
        <v>0</v>
      </c>
    </row>
    <row r="6" ht="26" customHeight="1" spans="1:4">
      <c r="A6" s="171" t="s">
        <v>61</v>
      </c>
      <c r="B6" s="172">
        <v>11279</v>
      </c>
      <c r="C6" s="172">
        <v>8960</v>
      </c>
      <c r="D6" s="173">
        <f t="shared" si="0"/>
        <v>125.881696428571</v>
      </c>
    </row>
    <row r="7" ht="26" customHeight="1" spans="1:4">
      <c r="A7" s="171" t="s">
        <v>62</v>
      </c>
      <c r="B7" s="172">
        <v>87114</v>
      </c>
      <c r="C7" s="172">
        <v>62631</v>
      </c>
      <c r="D7" s="173">
        <f t="shared" si="0"/>
        <v>139.090865545816</v>
      </c>
    </row>
    <row r="8" ht="26" customHeight="1" spans="1:4">
      <c r="A8" s="171" t="s">
        <v>63</v>
      </c>
      <c r="B8" s="172">
        <v>14351</v>
      </c>
      <c r="C8" s="172">
        <v>4521</v>
      </c>
      <c r="D8" s="173">
        <f t="shared" si="0"/>
        <v>317.429772174298</v>
      </c>
    </row>
    <row r="9" ht="26" customHeight="1" spans="1:4">
      <c r="A9" s="171" t="s">
        <v>64</v>
      </c>
      <c r="B9" s="172">
        <v>3608</v>
      </c>
      <c r="C9" s="172">
        <v>2430</v>
      </c>
      <c r="D9" s="173">
        <f t="shared" si="0"/>
        <v>148.477366255144</v>
      </c>
    </row>
    <row r="10" ht="26" customHeight="1" spans="1:4">
      <c r="A10" s="171" t="s">
        <v>65</v>
      </c>
      <c r="B10" s="172">
        <f>30839+11000</f>
        <v>41839</v>
      </c>
      <c r="C10" s="172">
        <v>41027</v>
      </c>
      <c r="D10" s="173">
        <f t="shared" si="0"/>
        <v>101.979184439515</v>
      </c>
    </row>
    <row r="11" ht="26" customHeight="1" spans="1:4">
      <c r="A11" s="171" t="s">
        <v>66</v>
      </c>
      <c r="B11" s="172">
        <v>16083</v>
      </c>
      <c r="C11" s="172">
        <v>12924</v>
      </c>
      <c r="D11" s="173">
        <f t="shared" si="0"/>
        <v>124.442896935933</v>
      </c>
    </row>
    <row r="12" ht="26" customHeight="1" spans="1:4">
      <c r="A12" s="171" t="s">
        <v>67</v>
      </c>
      <c r="B12" s="172">
        <f>4406+300</f>
        <v>4706</v>
      </c>
      <c r="C12" s="172">
        <v>4429</v>
      </c>
      <c r="D12" s="173">
        <f t="shared" si="0"/>
        <v>106.254233461278</v>
      </c>
    </row>
    <row r="13" ht="26" customHeight="1" spans="1:4">
      <c r="A13" s="171" t="s">
        <v>68</v>
      </c>
      <c r="B13" s="172">
        <v>16360</v>
      </c>
      <c r="C13" s="172">
        <v>14289</v>
      </c>
      <c r="D13" s="173">
        <f t="shared" si="0"/>
        <v>114.493666456715</v>
      </c>
    </row>
    <row r="14" ht="26" customHeight="1" spans="1:4">
      <c r="A14" s="171" t="s">
        <v>69</v>
      </c>
      <c r="B14" s="172">
        <v>63383</v>
      </c>
      <c r="C14" s="172">
        <v>40623</v>
      </c>
      <c r="D14" s="173">
        <f t="shared" si="0"/>
        <v>156.027373655318</v>
      </c>
    </row>
    <row r="15" ht="26" customHeight="1" spans="1:4">
      <c r="A15" s="171" t="s">
        <v>70</v>
      </c>
      <c r="B15" s="172">
        <f>15501+1235</f>
        <v>16736</v>
      </c>
      <c r="C15" s="172">
        <v>9817</v>
      </c>
      <c r="D15" s="173">
        <f t="shared" si="0"/>
        <v>170.479779973515</v>
      </c>
    </row>
    <row r="16" ht="26" customHeight="1" spans="1:4">
      <c r="A16" s="171" t="s">
        <v>71</v>
      </c>
      <c r="B16" s="172">
        <v>837</v>
      </c>
      <c r="C16" s="172">
        <v>355</v>
      </c>
      <c r="D16" s="173">
        <f t="shared" si="0"/>
        <v>235.774647887324</v>
      </c>
    </row>
    <row r="17" ht="26" customHeight="1" spans="1:4">
      <c r="A17" s="171" t="s">
        <v>72</v>
      </c>
      <c r="B17" s="172">
        <v>230</v>
      </c>
      <c r="C17" s="172">
        <v>359</v>
      </c>
      <c r="D17" s="173">
        <f t="shared" si="0"/>
        <v>64.066852367688</v>
      </c>
    </row>
    <row r="18" ht="26" customHeight="1" spans="1:4">
      <c r="A18" s="171" t="s">
        <v>73</v>
      </c>
      <c r="B18" s="172"/>
      <c r="C18" s="172"/>
      <c r="D18" s="173">
        <f t="shared" si="0"/>
        <v>0</v>
      </c>
    </row>
    <row r="19" ht="26" customHeight="1" spans="1:4">
      <c r="A19" s="171" t="s">
        <v>74</v>
      </c>
      <c r="B19" s="172">
        <v>2519</v>
      </c>
      <c r="C19" s="172">
        <v>2840</v>
      </c>
      <c r="D19" s="173">
        <f t="shared" si="0"/>
        <v>88.6971830985916</v>
      </c>
    </row>
    <row r="20" ht="26" customHeight="1" spans="1:4">
      <c r="A20" s="171" t="s">
        <v>75</v>
      </c>
      <c r="B20" s="172">
        <v>6200</v>
      </c>
      <c r="C20" s="172">
        <v>5937</v>
      </c>
      <c r="D20" s="173">
        <f t="shared" si="0"/>
        <v>104.429846723935</v>
      </c>
    </row>
    <row r="21" ht="26" customHeight="1" spans="1:4">
      <c r="A21" s="171" t="s">
        <v>76</v>
      </c>
      <c r="B21" s="172">
        <v>144</v>
      </c>
      <c r="C21" s="172">
        <v>99</v>
      </c>
      <c r="D21" s="173">
        <f t="shared" si="0"/>
        <v>145.454545454545</v>
      </c>
    </row>
    <row r="22" ht="26" customHeight="1" spans="1:4">
      <c r="A22" s="171" t="s">
        <v>77</v>
      </c>
      <c r="B22" s="172">
        <v>3306</v>
      </c>
      <c r="C22" s="172">
        <v>1404</v>
      </c>
      <c r="D22" s="173">
        <f t="shared" si="0"/>
        <v>235.470085470085</v>
      </c>
    </row>
    <row r="23" ht="26" customHeight="1" spans="1:4">
      <c r="A23" s="171" t="s">
        <v>78</v>
      </c>
      <c r="B23" s="172">
        <v>3500</v>
      </c>
      <c r="C23" s="172">
        <v>6000</v>
      </c>
      <c r="D23" s="173">
        <f t="shared" si="0"/>
        <v>58.3333333333333</v>
      </c>
    </row>
    <row r="24" ht="26" customHeight="1" spans="1:4">
      <c r="A24" s="171" t="s">
        <v>79</v>
      </c>
      <c r="B24" s="172">
        <v>4798</v>
      </c>
      <c r="C24" s="172">
        <v>4482</v>
      </c>
      <c r="D24" s="173">
        <f t="shared" si="0"/>
        <v>107.050423917894</v>
      </c>
    </row>
    <row r="25" ht="26" customHeight="1" spans="1:4">
      <c r="A25" s="171" t="s">
        <v>80</v>
      </c>
      <c r="B25" s="172">
        <v>2248</v>
      </c>
      <c r="C25" s="172"/>
      <c r="D25" s="173">
        <f t="shared" si="0"/>
        <v>0</v>
      </c>
    </row>
    <row r="26" ht="26" customHeight="1" spans="1:4">
      <c r="A26" s="174" t="s">
        <v>81</v>
      </c>
      <c r="B26" s="175">
        <f>SUM(B4:B25)</f>
        <v>349934</v>
      </c>
      <c r="C26" s="175">
        <f>SUM(C4:C25)</f>
        <v>259597</v>
      </c>
      <c r="D26" s="176">
        <f t="shared" si="0"/>
        <v>134.798938354449</v>
      </c>
    </row>
  </sheetData>
  <mergeCells count="2">
    <mergeCell ref="A1:D1"/>
    <mergeCell ref="C2:D2"/>
  </mergeCells>
  <printOptions horizontalCentered="1"/>
  <pageMargins left="0.751388888888889" right="0.751388888888889" top="1" bottom="1" header="0.511805555555556" footer="0.511805555555556"/>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1314"/>
  <sheetViews>
    <sheetView showZeros="0" workbookViewId="0">
      <pane xSplit="2" ySplit="4" topLeftCell="C5" activePane="bottomRight" state="frozen"/>
      <selection/>
      <selection pane="topRight"/>
      <selection pane="bottomLeft"/>
      <selection pane="bottomRight" activeCell="G8" sqref="G8"/>
    </sheetView>
  </sheetViews>
  <sheetFormatPr defaultColWidth="9.15" defaultRowHeight="14.25"/>
  <cols>
    <col min="1" max="1" width="9.125" style="74" customWidth="1"/>
    <col min="2" max="2" width="47.125" style="74" customWidth="1"/>
    <col min="3" max="3" width="9.25" style="74" customWidth="1"/>
    <col min="4" max="4" width="9.5" style="74" customWidth="1"/>
    <col min="5" max="5" width="9" style="74" customWidth="1"/>
    <col min="6" max="6" width="9.75" style="158" customWidth="1"/>
    <col min="7" max="242" width="9.15" style="74" customWidth="1"/>
    <col min="243" max="16370" width="9.15" style="74"/>
    <col min="16371" max="16373" width="9.15" style="1"/>
  </cols>
  <sheetData>
    <row r="1" s="74" customFormat="1" ht="32" customHeight="1" spans="1:6">
      <c r="A1" s="159" t="s">
        <v>82</v>
      </c>
      <c r="B1" s="159"/>
      <c r="C1" s="159"/>
      <c r="D1" s="159"/>
      <c r="E1" s="159"/>
      <c r="F1" s="160"/>
    </row>
    <row r="2" s="74" customFormat="1" ht="18.4" customHeight="1" spans="1:6">
      <c r="A2" s="140"/>
      <c r="B2" s="140"/>
      <c r="C2" s="161"/>
      <c r="D2" s="161"/>
      <c r="E2" s="162" t="s">
        <v>83</v>
      </c>
      <c r="F2" s="163"/>
    </row>
    <row r="3" s="157" customFormat="1" ht="34" customHeight="1" spans="1:16373">
      <c r="A3" s="164" t="s">
        <v>84</v>
      </c>
      <c r="B3" s="164" t="s">
        <v>85</v>
      </c>
      <c r="C3" s="164" t="s">
        <v>21</v>
      </c>
      <c r="D3" s="164" t="s">
        <v>25</v>
      </c>
      <c r="E3" s="164" t="s">
        <v>22</v>
      </c>
      <c r="F3" s="165" t="s">
        <v>86</v>
      </c>
      <c r="XEQ3" s="170"/>
      <c r="XER3" s="170"/>
      <c r="XES3" s="170"/>
    </row>
    <row r="4" s="74" customFormat="1" ht="18" customHeight="1" spans="1:6">
      <c r="A4" s="166"/>
      <c r="B4" s="167" t="s">
        <v>87</v>
      </c>
      <c r="C4" s="168">
        <f>C5+C234+C274+C293+C383+C435+C491+C548+C675+C748+C825+C848+C955+C1013+C1077+C1097+C1127+C1137+C1182+C1202+C1246+C1296+C1299+C1311+C1295</f>
        <v>349932.872326</v>
      </c>
      <c r="D4" s="168">
        <f>D5+D234+D274+D293+D383+D435+D491+D548+D675+D748+D825+D848+D955+D1013+D1077+D1097+D1127+D1137+D1182+D1202+D1246+D1296+D1299+D1311+D1295</f>
        <v>293751</v>
      </c>
      <c r="E4" s="168">
        <f>E5+E234+E274+E293+E383+E435+E491+E548+E675+E748+E825+E848+E955+E1013+E1077+E1097+E1127+E1137+E1182+E1202+E1246+E1296+E1299+E1311</f>
        <v>279010</v>
      </c>
      <c r="F4" s="169">
        <f t="shared" ref="F4:F67" si="0">IF(E4=0,0,C4/E4*100)</f>
        <v>125.419473254005</v>
      </c>
    </row>
    <row r="5" s="74" customFormat="1" ht="18" customHeight="1" spans="1:6">
      <c r="A5" s="166">
        <v>201</v>
      </c>
      <c r="B5" s="167" t="s">
        <v>88</v>
      </c>
      <c r="C5" s="168">
        <f>C6+C18+C27+C38+C49+C60+C71+C79+C88+C101+C110+C121+C133+C140+C148+C154+C161+C168+C175+C182+C189+C197+C203+C209+C216+C231</f>
        <v>50677.852259</v>
      </c>
      <c r="D5" s="168">
        <f>D6+D18+D27+D38+D49+D60+D71+D79+D88+D101+D110+D121+D133+D140+D148+D154+D161+D168+D175+D182+D189+D197+D203+D209+D216+D231</f>
        <v>36470</v>
      </c>
      <c r="E5" s="168">
        <f>E6+E18+E27+E38+E49+E60+E71+E79+E88+E101+E110+E121+E133+E140+E148+E154+E161+E168+E175+E182+E189+E197+E203+E209+E216+E231</f>
        <v>31445</v>
      </c>
      <c r="F5" s="169">
        <f t="shared" si="0"/>
        <v>161.163467193512</v>
      </c>
    </row>
    <row r="6" s="74" customFormat="1" ht="18" customHeight="1" spans="1:6">
      <c r="A6" s="166">
        <v>20101</v>
      </c>
      <c r="B6" s="167" t="s">
        <v>89</v>
      </c>
      <c r="C6" s="168">
        <f>SUM(C7:C17)</f>
        <v>1414.893998</v>
      </c>
      <c r="D6" s="168">
        <f>SUM(D7:D17)</f>
        <v>409</v>
      </c>
      <c r="E6" s="168">
        <f>SUM(E7:E17)</f>
        <v>436</v>
      </c>
      <c r="F6" s="169">
        <f t="shared" si="0"/>
        <v>324.516972018349</v>
      </c>
    </row>
    <row r="7" s="74" customFormat="1" ht="18" customHeight="1" spans="1:6">
      <c r="A7" s="166">
        <v>2010101</v>
      </c>
      <c r="B7" s="166" t="s">
        <v>90</v>
      </c>
      <c r="C7" s="168">
        <v>697.69</v>
      </c>
      <c r="D7" s="168">
        <v>252</v>
      </c>
      <c r="E7" s="168">
        <v>259</v>
      </c>
      <c r="F7" s="169">
        <f t="shared" si="0"/>
        <v>269.378378378378</v>
      </c>
    </row>
    <row r="8" s="74" customFormat="1" ht="18" customHeight="1" spans="1:6">
      <c r="A8" s="166">
        <v>2010102</v>
      </c>
      <c r="B8" s="166" t="s">
        <v>91</v>
      </c>
      <c r="C8" s="168">
        <v>497.35</v>
      </c>
      <c r="D8" s="168">
        <v>0</v>
      </c>
      <c r="E8" s="168">
        <v>0</v>
      </c>
      <c r="F8" s="169">
        <f t="shared" si="0"/>
        <v>0</v>
      </c>
    </row>
    <row r="9" s="74" customFormat="1" ht="18" customHeight="1" spans="1:6">
      <c r="A9" s="166">
        <v>2010103</v>
      </c>
      <c r="B9" s="166" t="s">
        <v>92</v>
      </c>
      <c r="C9" s="168">
        <v>0</v>
      </c>
      <c r="D9" s="168">
        <v>20</v>
      </c>
      <c r="E9" s="168">
        <v>20</v>
      </c>
      <c r="F9" s="169">
        <f t="shared" si="0"/>
        <v>0</v>
      </c>
    </row>
    <row r="10" s="74" customFormat="1" ht="18" customHeight="1" spans="1:6">
      <c r="A10" s="166">
        <v>2010104</v>
      </c>
      <c r="B10" s="166" t="s">
        <v>93</v>
      </c>
      <c r="C10" s="168">
        <v>76.5</v>
      </c>
      <c r="D10" s="168">
        <v>62</v>
      </c>
      <c r="E10" s="168">
        <v>59</v>
      </c>
      <c r="F10" s="169">
        <f t="shared" si="0"/>
        <v>129.661016949153</v>
      </c>
    </row>
    <row r="11" s="74" customFormat="1" ht="18" customHeight="1" spans="1:6">
      <c r="A11" s="166">
        <v>2010105</v>
      </c>
      <c r="B11" s="166" t="s">
        <v>94</v>
      </c>
      <c r="C11" s="168">
        <v>0</v>
      </c>
      <c r="D11" s="168">
        <v>0</v>
      </c>
      <c r="E11" s="168">
        <v>0</v>
      </c>
      <c r="F11" s="169">
        <f t="shared" si="0"/>
        <v>0</v>
      </c>
    </row>
    <row r="12" s="74" customFormat="1" ht="18" customHeight="1" spans="1:6">
      <c r="A12" s="166">
        <v>2010106</v>
      </c>
      <c r="B12" s="166" t="s">
        <v>95</v>
      </c>
      <c r="C12" s="168">
        <v>0</v>
      </c>
      <c r="D12" s="168">
        <v>0</v>
      </c>
      <c r="E12" s="168">
        <v>0</v>
      </c>
      <c r="F12" s="169">
        <f t="shared" si="0"/>
        <v>0</v>
      </c>
    </row>
    <row r="13" s="74" customFormat="1" ht="18" customHeight="1" spans="1:6">
      <c r="A13" s="166">
        <v>2010107</v>
      </c>
      <c r="B13" s="166" t="s">
        <v>96</v>
      </c>
      <c r="C13" s="168">
        <v>0</v>
      </c>
      <c r="D13" s="168">
        <v>25</v>
      </c>
      <c r="E13" s="168">
        <v>48</v>
      </c>
      <c r="F13" s="169">
        <f t="shared" si="0"/>
        <v>0</v>
      </c>
    </row>
    <row r="14" s="74" customFormat="1" ht="18" customHeight="1" spans="1:6">
      <c r="A14" s="166">
        <v>2010108</v>
      </c>
      <c r="B14" s="166" t="s">
        <v>97</v>
      </c>
      <c r="C14" s="168">
        <v>60</v>
      </c>
      <c r="D14" s="168">
        <v>50</v>
      </c>
      <c r="E14" s="168">
        <v>37</v>
      </c>
      <c r="F14" s="169">
        <f t="shared" si="0"/>
        <v>162.162162162162</v>
      </c>
    </row>
    <row r="15" s="74" customFormat="1" ht="18" customHeight="1" spans="1:6">
      <c r="A15" s="166">
        <v>2010109</v>
      </c>
      <c r="B15" s="166" t="s">
        <v>98</v>
      </c>
      <c r="C15" s="168">
        <v>0</v>
      </c>
      <c r="D15" s="168">
        <v>0</v>
      </c>
      <c r="E15" s="168">
        <v>0</v>
      </c>
      <c r="F15" s="169">
        <f t="shared" si="0"/>
        <v>0</v>
      </c>
    </row>
    <row r="16" s="74" customFormat="1" ht="18" customHeight="1" spans="1:6">
      <c r="A16" s="166">
        <v>2010150</v>
      </c>
      <c r="B16" s="166" t="s">
        <v>99</v>
      </c>
      <c r="C16" s="168">
        <v>17.523998</v>
      </c>
      <c r="D16" s="168">
        <v>0</v>
      </c>
      <c r="E16" s="168">
        <v>13</v>
      </c>
      <c r="F16" s="169">
        <f t="shared" si="0"/>
        <v>134.799984615385</v>
      </c>
    </row>
    <row r="17" s="74" customFormat="1" ht="18" customHeight="1" spans="1:6">
      <c r="A17" s="166">
        <v>2010199</v>
      </c>
      <c r="B17" s="166" t="s">
        <v>100</v>
      </c>
      <c r="C17" s="168">
        <v>65.83</v>
      </c>
      <c r="D17" s="168">
        <v>0</v>
      </c>
      <c r="E17" s="168">
        <v>0</v>
      </c>
      <c r="F17" s="169">
        <f t="shared" si="0"/>
        <v>0</v>
      </c>
    </row>
    <row r="18" s="74" customFormat="1" ht="18" customHeight="1" spans="1:6">
      <c r="A18" s="166">
        <v>20102</v>
      </c>
      <c r="B18" s="167" t="s">
        <v>101</v>
      </c>
      <c r="C18" s="168">
        <f>SUM(C19:C26)</f>
        <v>705.4</v>
      </c>
      <c r="D18" s="168">
        <f>SUM(D19:D26)</f>
        <v>396</v>
      </c>
      <c r="E18" s="168">
        <f>SUM(E19:E26)</f>
        <v>390</v>
      </c>
      <c r="F18" s="169">
        <f t="shared" si="0"/>
        <v>180.871794871795</v>
      </c>
    </row>
    <row r="19" s="74" customFormat="1" ht="18" customHeight="1" spans="1:6">
      <c r="A19" s="166">
        <v>2010201</v>
      </c>
      <c r="B19" s="166" t="s">
        <v>90</v>
      </c>
      <c r="C19" s="168">
        <v>695.24</v>
      </c>
      <c r="D19" s="168">
        <v>256</v>
      </c>
      <c r="E19" s="168">
        <v>249</v>
      </c>
      <c r="F19" s="169">
        <f t="shared" si="0"/>
        <v>279.212851405623</v>
      </c>
    </row>
    <row r="20" s="74" customFormat="1" ht="18" customHeight="1" spans="1:6">
      <c r="A20" s="166">
        <v>2010202</v>
      </c>
      <c r="B20" s="166" t="s">
        <v>91</v>
      </c>
      <c r="C20" s="168">
        <v>0</v>
      </c>
      <c r="D20" s="168">
        <v>0</v>
      </c>
      <c r="E20" s="168">
        <v>0</v>
      </c>
      <c r="F20" s="169">
        <f t="shared" si="0"/>
        <v>0</v>
      </c>
    </row>
    <row r="21" s="74" customFormat="1" ht="18" customHeight="1" spans="1:6">
      <c r="A21" s="166">
        <v>2010203</v>
      </c>
      <c r="B21" s="166" t="s">
        <v>92</v>
      </c>
      <c r="C21" s="168">
        <v>0</v>
      </c>
      <c r="D21" s="168">
        <v>20</v>
      </c>
      <c r="E21" s="168">
        <v>20</v>
      </c>
      <c r="F21" s="169">
        <f t="shared" si="0"/>
        <v>0</v>
      </c>
    </row>
    <row r="22" s="74" customFormat="1" ht="18" customHeight="1" spans="1:6">
      <c r="A22" s="166">
        <v>2010204</v>
      </c>
      <c r="B22" s="166" t="s">
        <v>102</v>
      </c>
      <c r="C22" s="168">
        <v>0</v>
      </c>
      <c r="D22" s="168">
        <v>50</v>
      </c>
      <c r="E22" s="168">
        <v>46</v>
      </c>
      <c r="F22" s="169">
        <f t="shared" si="0"/>
        <v>0</v>
      </c>
    </row>
    <row r="23" s="74" customFormat="1" ht="18" customHeight="1" spans="1:6">
      <c r="A23" s="166">
        <v>2010205</v>
      </c>
      <c r="B23" s="166" t="s">
        <v>103</v>
      </c>
      <c r="C23" s="168">
        <v>0</v>
      </c>
      <c r="D23" s="168">
        <v>70</v>
      </c>
      <c r="E23" s="168">
        <v>65</v>
      </c>
      <c r="F23" s="169">
        <f t="shared" si="0"/>
        <v>0</v>
      </c>
    </row>
    <row r="24" s="74" customFormat="1" ht="18" customHeight="1" spans="1:6">
      <c r="A24" s="166">
        <v>2010206</v>
      </c>
      <c r="B24" s="166" t="s">
        <v>104</v>
      </c>
      <c r="C24" s="168">
        <v>0</v>
      </c>
      <c r="D24" s="168">
        <v>0</v>
      </c>
      <c r="E24" s="168">
        <v>0</v>
      </c>
      <c r="F24" s="169">
        <f t="shared" si="0"/>
        <v>0</v>
      </c>
    </row>
    <row r="25" s="74" customFormat="1" ht="18" customHeight="1" spans="1:6">
      <c r="A25" s="166">
        <v>2010250</v>
      </c>
      <c r="B25" s="166" t="s">
        <v>99</v>
      </c>
      <c r="C25" s="168">
        <v>10.16</v>
      </c>
      <c r="D25" s="168">
        <v>0</v>
      </c>
      <c r="E25" s="168">
        <v>10</v>
      </c>
      <c r="F25" s="169">
        <f t="shared" si="0"/>
        <v>101.6</v>
      </c>
    </row>
    <row r="26" s="74" customFormat="1" ht="18" customHeight="1" spans="1:6">
      <c r="A26" s="166">
        <v>2010299</v>
      </c>
      <c r="B26" s="166" t="s">
        <v>105</v>
      </c>
      <c r="C26" s="168">
        <v>0</v>
      </c>
      <c r="D26" s="168">
        <v>0</v>
      </c>
      <c r="E26" s="168">
        <v>0</v>
      </c>
      <c r="F26" s="169">
        <f t="shared" si="0"/>
        <v>0</v>
      </c>
    </row>
    <row r="27" s="74" customFormat="1" ht="18" customHeight="1" spans="1:6">
      <c r="A27" s="166">
        <v>20103</v>
      </c>
      <c r="B27" s="167" t="s">
        <v>106</v>
      </c>
      <c r="C27" s="168">
        <f>SUM(C28:C37)</f>
        <v>24740.568362</v>
      </c>
      <c r="D27" s="168">
        <f>SUM(D28:D37)</f>
        <v>19578</v>
      </c>
      <c r="E27" s="168">
        <f>SUM(E28:E37)</f>
        <v>14984</v>
      </c>
      <c r="F27" s="169">
        <f t="shared" si="0"/>
        <v>165.113243206087</v>
      </c>
    </row>
    <row r="28" s="74" customFormat="1" ht="18" customHeight="1" spans="1:6">
      <c r="A28" s="166">
        <v>2010301</v>
      </c>
      <c r="B28" s="166" t="s">
        <v>90</v>
      </c>
      <c r="C28" s="168">
        <v>21855.831467</v>
      </c>
      <c r="D28" s="168">
        <v>17447</v>
      </c>
      <c r="E28" s="168">
        <v>11434</v>
      </c>
      <c r="F28" s="169">
        <f t="shared" si="0"/>
        <v>191.147730164422</v>
      </c>
    </row>
    <row r="29" s="74" customFormat="1" ht="18" customHeight="1" spans="1:6">
      <c r="A29" s="166">
        <v>2010302</v>
      </c>
      <c r="B29" s="166" t="s">
        <v>91</v>
      </c>
      <c r="C29" s="168">
        <v>287.37</v>
      </c>
      <c r="D29" s="168">
        <v>297</v>
      </c>
      <c r="E29" s="168">
        <v>1025</v>
      </c>
      <c r="F29" s="169">
        <f t="shared" si="0"/>
        <v>28.0360975609756</v>
      </c>
    </row>
    <row r="30" s="74" customFormat="1" ht="18" customHeight="1" spans="1:6">
      <c r="A30" s="166">
        <v>2010303</v>
      </c>
      <c r="B30" s="166" t="s">
        <v>92</v>
      </c>
      <c r="C30" s="168">
        <v>48</v>
      </c>
      <c r="D30" s="168">
        <v>45</v>
      </c>
      <c r="E30" s="168">
        <v>159</v>
      </c>
      <c r="F30" s="169">
        <f t="shared" si="0"/>
        <v>30.188679245283</v>
      </c>
    </row>
    <row r="31" s="74" customFormat="1" ht="18" customHeight="1" spans="1:6">
      <c r="A31" s="166">
        <v>2010304</v>
      </c>
      <c r="B31" s="166" t="s">
        <v>107</v>
      </c>
      <c r="C31" s="168">
        <v>0</v>
      </c>
      <c r="D31" s="168">
        <v>0</v>
      </c>
      <c r="E31" s="168">
        <v>0</v>
      </c>
      <c r="F31" s="169">
        <f t="shared" si="0"/>
        <v>0</v>
      </c>
    </row>
    <row r="32" s="74" customFormat="1" ht="18" customHeight="1" spans="1:6">
      <c r="A32" s="166">
        <v>2010305</v>
      </c>
      <c r="B32" s="166" t="s">
        <v>108</v>
      </c>
      <c r="C32" s="168">
        <v>0</v>
      </c>
      <c r="D32" s="168">
        <v>208</v>
      </c>
      <c r="E32" s="168">
        <v>36</v>
      </c>
      <c r="F32" s="169">
        <f t="shared" si="0"/>
        <v>0</v>
      </c>
    </row>
    <row r="33" s="74" customFormat="1" ht="18" customHeight="1" spans="1:6">
      <c r="A33" s="166">
        <v>2010306</v>
      </c>
      <c r="B33" s="166" t="s">
        <v>109</v>
      </c>
      <c r="C33" s="168">
        <v>142.41</v>
      </c>
      <c r="D33" s="168">
        <v>107</v>
      </c>
      <c r="E33" s="168">
        <v>128</v>
      </c>
      <c r="F33" s="169">
        <f t="shared" si="0"/>
        <v>111.2578125</v>
      </c>
    </row>
    <row r="34" s="74" customFormat="1" ht="18" customHeight="1" spans="1:6">
      <c r="A34" s="166">
        <v>2010308</v>
      </c>
      <c r="B34" s="166" t="s">
        <v>110</v>
      </c>
      <c r="C34" s="168">
        <v>398.87</v>
      </c>
      <c r="D34" s="168">
        <v>528</v>
      </c>
      <c r="E34" s="168">
        <v>416</v>
      </c>
      <c r="F34" s="169">
        <f t="shared" si="0"/>
        <v>95.8822115384615</v>
      </c>
    </row>
    <row r="35" s="74" customFormat="1" ht="18" customHeight="1" spans="1:6">
      <c r="A35" s="166">
        <v>2010309</v>
      </c>
      <c r="B35" s="166" t="s">
        <v>111</v>
      </c>
      <c r="C35" s="168">
        <v>0</v>
      </c>
      <c r="D35" s="168">
        <v>0</v>
      </c>
      <c r="E35" s="168">
        <v>0</v>
      </c>
      <c r="F35" s="169">
        <f t="shared" si="0"/>
        <v>0</v>
      </c>
    </row>
    <row r="36" s="74" customFormat="1" ht="18" customHeight="1" spans="1:6">
      <c r="A36" s="166">
        <v>2010350</v>
      </c>
      <c r="B36" s="166" t="s">
        <v>99</v>
      </c>
      <c r="C36" s="168">
        <v>1830.886895</v>
      </c>
      <c r="D36" s="168">
        <v>694</v>
      </c>
      <c r="E36" s="168">
        <v>1467</v>
      </c>
      <c r="F36" s="169">
        <f t="shared" si="0"/>
        <v>124.80483265167</v>
      </c>
    </row>
    <row r="37" s="74" customFormat="1" ht="18" customHeight="1" spans="1:6">
      <c r="A37" s="166">
        <v>2010399</v>
      </c>
      <c r="B37" s="166" t="s">
        <v>112</v>
      </c>
      <c r="C37" s="168">
        <v>177.2</v>
      </c>
      <c r="D37" s="168">
        <v>252</v>
      </c>
      <c r="E37" s="168">
        <v>319</v>
      </c>
      <c r="F37" s="169">
        <f t="shared" si="0"/>
        <v>55.5485893416928</v>
      </c>
    </row>
    <row r="38" s="74" customFormat="1" ht="18" customHeight="1" spans="1:6">
      <c r="A38" s="166">
        <v>20104</v>
      </c>
      <c r="B38" s="167" t="s">
        <v>113</v>
      </c>
      <c r="C38" s="168">
        <f>SUM(C39:C48)</f>
        <v>907.35</v>
      </c>
      <c r="D38" s="168">
        <f>SUM(D39:D48)</f>
        <v>647</v>
      </c>
      <c r="E38" s="168">
        <f>SUM(E39:E48)</f>
        <v>656</v>
      </c>
      <c r="F38" s="169">
        <f t="shared" si="0"/>
        <v>138.315548780488</v>
      </c>
    </row>
    <row r="39" s="74" customFormat="1" ht="18" customHeight="1" spans="1:6">
      <c r="A39" s="166">
        <v>2010401</v>
      </c>
      <c r="B39" s="166" t="s">
        <v>90</v>
      </c>
      <c r="C39" s="168">
        <v>740.38</v>
      </c>
      <c r="D39" s="168">
        <v>183</v>
      </c>
      <c r="E39" s="168">
        <v>184</v>
      </c>
      <c r="F39" s="169">
        <f t="shared" si="0"/>
        <v>402.380434782609</v>
      </c>
    </row>
    <row r="40" s="74" customFormat="1" ht="18" customHeight="1" spans="1:6">
      <c r="A40" s="166">
        <v>2010402</v>
      </c>
      <c r="B40" s="166" t="s">
        <v>91</v>
      </c>
      <c r="C40" s="168">
        <v>0</v>
      </c>
      <c r="D40" s="168">
        <v>0</v>
      </c>
      <c r="E40" s="168">
        <v>2</v>
      </c>
      <c r="F40" s="169">
        <f t="shared" si="0"/>
        <v>0</v>
      </c>
    </row>
    <row r="41" s="74" customFormat="1" ht="18" customHeight="1" spans="1:6">
      <c r="A41" s="166">
        <v>2010403</v>
      </c>
      <c r="B41" s="166" t="s">
        <v>92</v>
      </c>
      <c r="C41" s="168">
        <v>0</v>
      </c>
      <c r="D41" s="168">
        <v>0</v>
      </c>
      <c r="E41" s="168">
        <v>0</v>
      </c>
      <c r="F41" s="169">
        <f t="shared" si="0"/>
        <v>0</v>
      </c>
    </row>
    <row r="42" s="74" customFormat="1" ht="18" customHeight="1" spans="1:6">
      <c r="A42" s="166">
        <v>2010404</v>
      </c>
      <c r="B42" s="166" t="s">
        <v>114</v>
      </c>
      <c r="C42" s="168">
        <v>0</v>
      </c>
      <c r="D42" s="168">
        <v>0</v>
      </c>
      <c r="E42" s="168">
        <v>0</v>
      </c>
      <c r="F42" s="169">
        <f t="shared" si="0"/>
        <v>0</v>
      </c>
    </row>
    <row r="43" s="74" customFormat="1" ht="18" customHeight="1" spans="1:6">
      <c r="A43" s="166">
        <v>2010405</v>
      </c>
      <c r="B43" s="166" t="s">
        <v>115</v>
      </c>
      <c r="C43" s="168">
        <v>0</v>
      </c>
      <c r="D43" s="168">
        <v>0</v>
      </c>
      <c r="E43" s="168">
        <v>0</v>
      </c>
      <c r="F43" s="169">
        <f t="shared" si="0"/>
        <v>0</v>
      </c>
    </row>
    <row r="44" s="74" customFormat="1" ht="18" customHeight="1" spans="1:6">
      <c r="A44" s="166">
        <v>2010406</v>
      </c>
      <c r="B44" s="166" t="s">
        <v>116</v>
      </c>
      <c r="C44" s="168">
        <v>0</v>
      </c>
      <c r="D44" s="168">
        <v>0</v>
      </c>
      <c r="E44" s="168">
        <v>0</v>
      </c>
      <c r="F44" s="169">
        <f t="shared" si="0"/>
        <v>0</v>
      </c>
    </row>
    <row r="45" s="74" customFormat="1" ht="18" customHeight="1" spans="1:6">
      <c r="A45" s="166">
        <v>2010407</v>
      </c>
      <c r="B45" s="166" t="s">
        <v>117</v>
      </c>
      <c r="C45" s="168">
        <v>0</v>
      </c>
      <c r="D45" s="168">
        <v>0</v>
      </c>
      <c r="E45" s="168">
        <v>0</v>
      </c>
      <c r="F45" s="169">
        <f t="shared" si="0"/>
        <v>0</v>
      </c>
    </row>
    <row r="46" s="74" customFormat="1" ht="18" customHeight="1" spans="1:6">
      <c r="A46" s="166">
        <v>2010408</v>
      </c>
      <c r="B46" s="166" t="s">
        <v>118</v>
      </c>
      <c r="C46" s="168">
        <v>0</v>
      </c>
      <c r="D46" s="168">
        <v>0</v>
      </c>
      <c r="E46" s="168">
        <v>20</v>
      </c>
      <c r="F46" s="169">
        <f t="shared" si="0"/>
        <v>0</v>
      </c>
    </row>
    <row r="47" s="74" customFormat="1" ht="18" customHeight="1" spans="1:6">
      <c r="A47" s="166">
        <v>2010450</v>
      </c>
      <c r="B47" s="166" t="s">
        <v>99</v>
      </c>
      <c r="C47" s="168">
        <v>166.97</v>
      </c>
      <c r="D47" s="168">
        <v>464</v>
      </c>
      <c r="E47" s="168">
        <v>342</v>
      </c>
      <c r="F47" s="169">
        <f t="shared" si="0"/>
        <v>48.8216374269006</v>
      </c>
    </row>
    <row r="48" s="74" customFormat="1" ht="18" customHeight="1" spans="1:6">
      <c r="A48" s="166">
        <v>2010499</v>
      </c>
      <c r="B48" s="166" t="s">
        <v>119</v>
      </c>
      <c r="C48" s="168">
        <v>0</v>
      </c>
      <c r="D48" s="168">
        <v>0</v>
      </c>
      <c r="E48" s="168">
        <v>108</v>
      </c>
      <c r="F48" s="169">
        <f t="shared" si="0"/>
        <v>0</v>
      </c>
    </row>
    <row r="49" s="74" customFormat="1" ht="18" customHeight="1" spans="1:6">
      <c r="A49" s="166">
        <v>20105</v>
      </c>
      <c r="B49" s="167" t="s">
        <v>120</v>
      </c>
      <c r="C49" s="168">
        <f>SUM(C50:C59)</f>
        <v>363.5</v>
      </c>
      <c r="D49" s="168">
        <f>SUM(D50:D59)</f>
        <v>296</v>
      </c>
      <c r="E49" s="168">
        <f>SUM(E50:E59)</f>
        <v>348</v>
      </c>
      <c r="F49" s="169">
        <f t="shared" si="0"/>
        <v>104.454022988506</v>
      </c>
    </row>
    <row r="50" s="74" customFormat="1" ht="18" customHeight="1" spans="1:6">
      <c r="A50" s="166">
        <v>2010501</v>
      </c>
      <c r="B50" s="166" t="s">
        <v>90</v>
      </c>
      <c r="C50" s="168">
        <v>266.69</v>
      </c>
      <c r="D50" s="168">
        <v>159</v>
      </c>
      <c r="E50" s="168">
        <v>182</v>
      </c>
      <c r="F50" s="169">
        <f t="shared" si="0"/>
        <v>146.532967032967</v>
      </c>
    </row>
    <row r="51" s="74" customFormat="1" ht="18" customHeight="1" spans="1:6">
      <c r="A51" s="166">
        <v>2010502</v>
      </c>
      <c r="B51" s="166" t="s">
        <v>91</v>
      </c>
      <c r="C51" s="168">
        <v>0</v>
      </c>
      <c r="D51" s="168">
        <v>0</v>
      </c>
      <c r="E51" s="168">
        <v>0</v>
      </c>
      <c r="F51" s="169">
        <f t="shared" si="0"/>
        <v>0</v>
      </c>
    </row>
    <row r="52" s="74" customFormat="1" ht="18" customHeight="1" spans="1:6">
      <c r="A52" s="166">
        <v>2010503</v>
      </c>
      <c r="B52" s="166" t="s">
        <v>92</v>
      </c>
      <c r="C52" s="168">
        <v>0</v>
      </c>
      <c r="D52" s="168">
        <v>0</v>
      </c>
      <c r="E52" s="168">
        <v>0</v>
      </c>
      <c r="F52" s="169">
        <f t="shared" si="0"/>
        <v>0</v>
      </c>
    </row>
    <row r="53" s="74" customFormat="1" ht="18" customHeight="1" spans="1:6">
      <c r="A53" s="166">
        <v>2010504</v>
      </c>
      <c r="B53" s="166" t="s">
        <v>121</v>
      </c>
      <c r="C53" s="168">
        <v>0</v>
      </c>
      <c r="D53" s="168">
        <v>0</v>
      </c>
      <c r="E53" s="168">
        <v>0</v>
      </c>
      <c r="F53" s="169">
        <f t="shared" si="0"/>
        <v>0</v>
      </c>
    </row>
    <row r="54" s="74" customFormat="1" ht="18" customHeight="1" spans="1:6">
      <c r="A54" s="166">
        <v>2010505</v>
      </c>
      <c r="B54" s="166" t="s">
        <v>122</v>
      </c>
      <c r="C54" s="168">
        <v>19.5</v>
      </c>
      <c r="D54" s="168">
        <v>90</v>
      </c>
      <c r="E54" s="168">
        <v>77</v>
      </c>
      <c r="F54" s="169">
        <f t="shared" si="0"/>
        <v>25.3246753246753</v>
      </c>
    </row>
    <row r="55" s="74" customFormat="1" ht="18" customHeight="1" spans="1:6">
      <c r="A55" s="166">
        <v>2010506</v>
      </c>
      <c r="B55" s="166" t="s">
        <v>123</v>
      </c>
      <c r="C55" s="168">
        <v>0</v>
      </c>
      <c r="D55" s="168">
        <v>0</v>
      </c>
      <c r="E55" s="168">
        <v>0</v>
      </c>
      <c r="F55" s="169">
        <f t="shared" si="0"/>
        <v>0</v>
      </c>
    </row>
    <row r="56" s="74" customFormat="1" ht="18" customHeight="1" spans="1:6">
      <c r="A56" s="166">
        <v>2010507</v>
      </c>
      <c r="B56" s="166" t="s">
        <v>124</v>
      </c>
      <c r="C56" s="168">
        <v>0</v>
      </c>
      <c r="D56" s="168">
        <v>0</v>
      </c>
      <c r="E56" s="168">
        <v>43</v>
      </c>
      <c r="F56" s="169">
        <f t="shared" si="0"/>
        <v>0</v>
      </c>
    </row>
    <row r="57" s="74" customFormat="1" ht="18" customHeight="1" spans="1:6">
      <c r="A57" s="166">
        <v>2010508</v>
      </c>
      <c r="B57" s="166" t="s">
        <v>125</v>
      </c>
      <c r="C57" s="168">
        <v>10.5</v>
      </c>
      <c r="D57" s="168">
        <v>0</v>
      </c>
      <c r="E57" s="168">
        <v>0</v>
      </c>
      <c r="F57" s="169">
        <f t="shared" si="0"/>
        <v>0</v>
      </c>
    </row>
    <row r="58" s="74" customFormat="1" ht="18" customHeight="1" spans="1:6">
      <c r="A58" s="166">
        <v>2010550</v>
      </c>
      <c r="B58" s="166" t="s">
        <v>99</v>
      </c>
      <c r="C58" s="168">
        <v>66.81</v>
      </c>
      <c r="D58" s="168">
        <v>47</v>
      </c>
      <c r="E58" s="168">
        <v>46</v>
      </c>
      <c r="F58" s="169">
        <f t="shared" si="0"/>
        <v>145.239130434783</v>
      </c>
    </row>
    <row r="59" s="74" customFormat="1" ht="18" customHeight="1" spans="1:6">
      <c r="A59" s="166">
        <v>2010599</v>
      </c>
      <c r="B59" s="166" t="s">
        <v>126</v>
      </c>
      <c r="C59" s="168">
        <v>0</v>
      </c>
      <c r="D59" s="168">
        <v>0</v>
      </c>
      <c r="E59" s="168">
        <v>0</v>
      </c>
      <c r="F59" s="169">
        <f t="shared" si="0"/>
        <v>0</v>
      </c>
    </row>
    <row r="60" s="74" customFormat="1" ht="18" customHeight="1" spans="1:6">
      <c r="A60" s="166">
        <v>20106</v>
      </c>
      <c r="B60" s="167" t="s">
        <v>127</v>
      </c>
      <c r="C60" s="168">
        <f>SUM(C61:C70)</f>
        <v>1927.755551</v>
      </c>
      <c r="D60" s="168">
        <f>SUM(D61:D70)</f>
        <v>1470</v>
      </c>
      <c r="E60" s="168">
        <f>SUM(E61:E70)</f>
        <v>1737</v>
      </c>
      <c r="F60" s="169">
        <f t="shared" si="0"/>
        <v>110.981897006333</v>
      </c>
    </row>
    <row r="61" s="74" customFormat="1" ht="18" customHeight="1" spans="1:6">
      <c r="A61" s="166">
        <v>2010601</v>
      </c>
      <c r="B61" s="166" t="s">
        <v>90</v>
      </c>
      <c r="C61" s="168">
        <v>580.37</v>
      </c>
      <c r="D61" s="168">
        <v>245</v>
      </c>
      <c r="E61" s="168">
        <v>250</v>
      </c>
      <c r="F61" s="169">
        <f t="shared" si="0"/>
        <v>232.148</v>
      </c>
    </row>
    <row r="62" s="74" customFormat="1" ht="18" customHeight="1" spans="1:6">
      <c r="A62" s="166">
        <v>2010602</v>
      </c>
      <c r="B62" s="166" t="s">
        <v>91</v>
      </c>
      <c r="C62" s="168">
        <v>0</v>
      </c>
      <c r="D62" s="168">
        <v>50</v>
      </c>
      <c r="E62" s="168">
        <v>50</v>
      </c>
      <c r="F62" s="169">
        <f t="shared" si="0"/>
        <v>0</v>
      </c>
    </row>
    <row r="63" s="74" customFormat="1" ht="18" customHeight="1" spans="1:6">
      <c r="A63" s="166">
        <v>2010603</v>
      </c>
      <c r="B63" s="166" t="s">
        <v>92</v>
      </c>
      <c r="C63" s="168">
        <v>0</v>
      </c>
      <c r="D63" s="168">
        <v>20</v>
      </c>
      <c r="E63" s="168">
        <v>0</v>
      </c>
      <c r="F63" s="169">
        <f t="shared" si="0"/>
        <v>0</v>
      </c>
    </row>
    <row r="64" s="74" customFormat="1" ht="18" customHeight="1" spans="1:6">
      <c r="A64" s="166">
        <v>2010604</v>
      </c>
      <c r="B64" s="166" t="s">
        <v>128</v>
      </c>
      <c r="C64" s="168">
        <v>62</v>
      </c>
      <c r="D64" s="168">
        <v>52</v>
      </c>
      <c r="E64" s="168">
        <v>50</v>
      </c>
      <c r="F64" s="169">
        <f t="shared" si="0"/>
        <v>124</v>
      </c>
    </row>
    <row r="65" s="74" customFormat="1" ht="18" customHeight="1" spans="1:6">
      <c r="A65" s="166">
        <v>2010605</v>
      </c>
      <c r="B65" s="166" t="s">
        <v>129</v>
      </c>
      <c r="C65" s="168">
        <v>30</v>
      </c>
      <c r="D65" s="168">
        <v>0</v>
      </c>
      <c r="E65" s="168">
        <v>0</v>
      </c>
      <c r="F65" s="169">
        <f t="shared" si="0"/>
        <v>0</v>
      </c>
    </row>
    <row r="66" s="74" customFormat="1" ht="18" customHeight="1" spans="1:6">
      <c r="A66" s="166">
        <v>2010606</v>
      </c>
      <c r="B66" s="166" t="s">
        <v>130</v>
      </c>
      <c r="C66" s="168">
        <v>0</v>
      </c>
      <c r="D66" s="168">
        <v>0</v>
      </c>
      <c r="E66" s="168">
        <v>0</v>
      </c>
      <c r="F66" s="169">
        <f t="shared" si="0"/>
        <v>0</v>
      </c>
    </row>
    <row r="67" s="74" customFormat="1" ht="18" customHeight="1" spans="1:6">
      <c r="A67" s="166">
        <v>2010607</v>
      </c>
      <c r="B67" s="166" t="s">
        <v>131</v>
      </c>
      <c r="C67" s="168">
        <v>70</v>
      </c>
      <c r="D67" s="168">
        <v>50</v>
      </c>
      <c r="E67" s="168">
        <v>79</v>
      </c>
      <c r="F67" s="169">
        <f t="shared" si="0"/>
        <v>88.6075949367088</v>
      </c>
    </row>
    <row r="68" s="74" customFormat="1" ht="18" customHeight="1" spans="1:6">
      <c r="A68" s="166">
        <v>2010608</v>
      </c>
      <c r="B68" s="166" t="s">
        <v>132</v>
      </c>
      <c r="C68" s="168">
        <v>167.8</v>
      </c>
      <c r="D68" s="168">
        <v>48</v>
      </c>
      <c r="E68" s="168">
        <v>108</v>
      </c>
      <c r="F68" s="169">
        <f t="shared" ref="F68:F131" si="1">IF(E68=0,0,C68/E68*100)</f>
        <v>155.37037037037</v>
      </c>
    </row>
    <row r="69" s="74" customFormat="1" ht="18" customHeight="1" spans="1:6">
      <c r="A69" s="166">
        <v>2010650</v>
      </c>
      <c r="B69" s="166" t="s">
        <v>99</v>
      </c>
      <c r="C69" s="168">
        <v>899.585551</v>
      </c>
      <c r="D69" s="168">
        <v>905</v>
      </c>
      <c r="E69" s="168">
        <v>825</v>
      </c>
      <c r="F69" s="169">
        <f t="shared" si="1"/>
        <v>109.040672848485</v>
      </c>
    </row>
    <row r="70" s="74" customFormat="1" ht="18" customHeight="1" spans="1:6">
      <c r="A70" s="166">
        <v>2010699</v>
      </c>
      <c r="B70" s="166" t="s">
        <v>133</v>
      </c>
      <c r="C70" s="168">
        <v>118</v>
      </c>
      <c r="D70" s="168">
        <v>100</v>
      </c>
      <c r="E70" s="168">
        <v>375</v>
      </c>
      <c r="F70" s="169">
        <f t="shared" si="1"/>
        <v>31.4666666666667</v>
      </c>
    </row>
    <row r="71" s="74" customFormat="1" ht="18" customHeight="1" spans="1:6">
      <c r="A71" s="166">
        <v>20107</v>
      </c>
      <c r="B71" s="167" t="s">
        <v>134</v>
      </c>
      <c r="C71" s="168">
        <f>SUM(C72:C78)</f>
        <v>0</v>
      </c>
      <c r="D71" s="168">
        <f>SUM(D72:D78)</f>
        <v>0</v>
      </c>
      <c r="E71" s="168">
        <f>SUM(E72:E78)</f>
        <v>100</v>
      </c>
      <c r="F71" s="169">
        <f t="shared" si="1"/>
        <v>0</v>
      </c>
    </row>
    <row r="72" s="74" customFormat="1" ht="18" customHeight="1" spans="1:6">
      <c r="A72" s="166">
        <v>2010701</v>
      </c>
      <c r="B72" s="166" t="s">
        <v>90</v>
      </c>
      <c r="C72" s="168">
        <v>0</v>
      </c>
      <c r="D72" s="168">
        <v>0</v>
      </c>
      <c r="E72" s="168">
        <v>100</v>
      </c>
      <c r="F72" s="169">
        <f t="shared" si="1"/>
        <v>0</v>
      </c>
    </row>
    <row r="73" s="74" customFormat="1" ht="18" customHeight="1" spans="1:6">
      <c r="A73" s="166">
        <v>2010702</v>
      </c>
      <c r="B73" s="166" t="s">
        <v>91</v>
      </c>
      <c r="C73" s="168">
        <v>0</v>
      </c>
      <c r="D73" s="168">
        <v>0</v>
      </c>
      <c r="E73" s="168">
        <v>0</v>
      </c>
      <c r="F73" s="169">
        <f t="shared" si="1"/>
        <v>0</v>
      </c>
    </row>
    <row r="74" s="74" customFormat="1" ht="18" customHeight="1" spans="1:6">
      <c r="A74" s="166">
        <v>2010703</v>
      </c>
      <c r="B74" s="166" t="s">
        <v>92</v>
      </c>
      <c r="C74" s="168">
        <v>0</v>
      </c>
      <c r="D74" s="168">
        <v>0</v>
      </c>
      <c r="E74" s="168">
        <v>0</v>
      </c>
      <c r="F74" s="169">
        <f t="shared" si="1"/>
        <v>0</v>
      </c>
    </row>
    <row r="75" s="74" customFormat="1" ht="18" customHeight="1" spans="1:6">
      <c r="A75" s="166">
        <v>2010709</v>
      </c>
      <c r="B75" s="166" t="s">
        <v>131</v>
      </c>
      <c r="C75" s="168">
        <v>0</v>
      </c>
      <c r="D75" s="168">
        <v>0</v>
      </c>
      <c r="E75" s="168">
        <v>0</v>
      </c>
      <c r="F75" s="169">
        <f t="shared" si="1"/>
        <v>0</v>
      </c>
    </row>
    <row r="76" s="74" customFormat="1" ht="18" customHeight="1" spans="1:6">
      <c r="A76" s="166">
        <v>2010710</v>
      </c>
      <c r="B76" s="166" t="s">
        <v>135</v>
      </c>
      <c r="C76" s="168">
        <v>0</v>
      </c>
      <c r="D76" s="168">
        <v>0</v>
      </c>
      <c r="E76" s="168">
        <v>0</v>
      </c>
      <c r="F76" s="169">
        <f t="shared" si="1"/>
        <v>0</v>
      </c>
    </row>
    <row r="77" s="74" customFormat="1" ht="18" customHeight="1" spans="1:6">
      <c r="A77" s="166">
        <v>2010750</v>
      </c>
      <c r="B77" s="166" t="s">
        <v>99</v>
      </c>
      <c r="C77" s="168">
        <v>0</v>
      </c>
      <c r="D77" s="168">
        <v>0</v>
      </c>
      <c r="E77" s="168">
        <v>0</v>
      </c>
      <c r="F77" s="169">
        <f t="shared" si="1"/>
        <v>0</v>
      </c>
    </row>
    <row r="78" s="74" customFormat="1" ht="18" customHeight="1" spans="1:6">
      <c r="A78" s="166">
        <v>2010799</v>
      </c>
      <c r="B78" s="166" t="s">
        <v>136</v>
      </c>
      <c r="C78" s="168">
        <v>0</v>
      </c>
      <c r="D78" s="168">
        <v>0</v>
      </c>
      <c r="E78" s="168">
        <v>0</v>
      </c>
      <c r="F78" s="169">
        <f t="shared" si="1"/>
        <v>0</v>
      </c>
    </row>
    <row r="79" s="74" customFormat="1" ht="18" customHeight="1" spans="1:6">
      <c r="A79" s="166">
        <v>20108</v>
      </c>
      <c r="B79" s="167" t="s">
        <v>137</v>
      </c>
      <c r="C79" s="168">
        <f>SUM(C80:C87)</f>
        <v>349.37288</v>
      </c>
      <c r="D79" s="168">
        <f>SUM(D80:D87)</f>
        <v>296</v>
      </c>
      <c r="E79" s="168">
        <f>SUM(E80:E87)</f>
        <v>281</v>
      </c>
      <c r="F79" s="169">
        <f t="shared" si="1"/>
        <v>124.331985765125</v>
      </c>
    </row>
    <row r="80" s="74" customFormat="1" ht="18" customHeight="1" spans="1:6">
      <c r="A80" s="166">
        <v>2010801</v>
      </c>
      <c r="B80" s="166" t="s">
        <v>90</v>
      </c>
      <c r="C80" s="168">
        <v>294</v>
      </c>
      <c r="D80" s="168">
        <v>151</v>
      </c>
      <c r="E80" s="168">
        <v>155</v>
      </c>
      <c r="F80" s="169">
        <f t="shared" si="1"/>
        <v>189.677419354839</v>
      </c>
    </row>
    <row r="81" s="74" customFormat="1" ht="18" customHeight="1" spans="1:6">
      <c r="A81" s="166">
        <v>2010802</v>
      </c>
      <c r="B81" s="166" t="s">
        <v>91</v>
      </c>
      <c r="C81" s="168">
        <v>0</v>
      </c>
      <c r="D81" s="168">
        <v>2</v>
      </c>
      <c r="E81" s="168">
        <v>2</v>
      </c>
      <c r="F81" s="169">
        <f t="shared" si="1"/>
        <v>0</v>
      </c>
    </row>
    <row r="82" s="74" customFormat="1" ht="18" customHeight="1" spans="1:6">
      <c r="A82" s="166">
        <v>2010803</v>
      </c>
      <c r="B82" s="166" t="s">
        <v>92</v>
      </c>
      <c r="C82" s="168">
        <v>0</v>
      </c>
      <c r="D82" s="168">
        <v>0</v>
      </c>
      <c r="E82" s="168">
        <v>0</v>
      </c>
      <c r="F82" s="169">
        <f t="shared" si="1"/>
        <v>0</v>
      </c>
    </row>
    <row r="83" s="74" customFormat="1" ht="18" customHeight="1" spans="1:6">
      <c r="A83" s="166">
        <v>2010804</v>
      </c>
      <c r="B83" s="166" t="s">
        <v>138</v>
      </c>
      <c r="C83" s="168">
        <v>0</v>
      </c>
      <c r="D83" s="168">
        <v>12</v>
      </c>
      <c r="E83" s="168">
        <v>22</v>
      </c>
      <c r="F83" s="169">
        <f t="shared" si="1"/>
        <v>0</v>
      </c>
    </row>
    <row r="84" s="74" customFormat="1" ht="18" customHeight="1" spans="1:6">
      <c r="A84" s="166">
        <v>2010805</v>
      </c>
      <c r="B84" s="166" t="s">
        <v>139</v>
      </c>
      <c r="C84" s="168">
        <v>0</v>
      </c>
      <c r="D84" s="168">
        <v>0</v>
      </c>
      <c r="E84" s="168">
        <v>0</v>
      </c>
      <c r="F84" s="169">
        <f t="shared" si="1"/>
        <v>0</v>
      </c>
    </row>
    <row r="85" s="74" customFormat="1" ht="18" customHeight="1" spans="1:6">
      <c r="A85" s="166">
        <v>2010806</v>
      </c>
      <c r="B85" s="166" t="s">
        <v>131</v>
      </c>
      <c r="C85" s="168">
        <v>0</v>
      </c>
      <c r="D85" s="168">
        <v>10</v>
      </c>
      <c r="E85" s="168">
        <v>10</v>
      </c>
      <c r="F85" s="169">
        <f t="shared" si="1"/>
        <v>0</v>
      </c>
    </row>
    <row r="86" s="74" customFormat="1" ht="18" customHeight="1" spans="1:6">
      <c r="A86" s="166">
        <v>2010850</v>
      </c>
      <c r="B86" s="166" t="s">
        <v>99</v>
      </c>
      <c r="C86" s="168">
        <v>55.37288</v>
      </c>
      <c r="D86" s="168">
        <v>74</v>
      </c>
      <c r="E86" s="168">
        <v>65</v>
      </c>
      <c r="F86" s="169">
        <f t="shared" si="1"/>
        <v>85.1890461538462</v>
      </c>
    </row>
    <row r="87" s="74" customFormat="1" ht="18" customHeight="1" spans="1:6">
      <c r="A87" s="166">
        <v>2010899</v>
      </c>
      <c r="B87" s="166" t="s">
        <v>140</v>
      </c>
      <c r="C87" s="168">
        <v>0</v>
      </c>
      <c r="D87" s="168">
        <v>47</v>
      </c>
      <c r="E87" s="168">
        <v>27</v>
      </c>
      <c r="F87" s="169">
        <f t="shared" si="1"/>
        <v>0</v>
      </c>
    </row>
    <row r="88" s="74" customFormat="1" ht="18" customHeight="1" spans="1:6">
      <c r="A88" s="166">
        <v>20109</v>
      </c>
      <c r="B88" s="167" t="s">
        <v>141</v>
      </c>
      <c r="C88" s="168">
        <f>SUM(C89:C100)</f>
        <v>0</v>
      </c>
      <c r="D88" s="168">
        <f>SUM(D89:D100)</f>
        <v>0</v>
      </c>
      <c r="E88" s="168">
        <f>SUM(E89:E100)</f>
        <v>0</v>
      </c>
      <c r="F88" s="169">
        <f t="shared" si="1"/>
        <v>0</v>
      </c>
    </row>
    <row r="89" s="74" customFormat="1" ht="18" customHeight="1" spans="1:6">
      <c r="A89" s="166">
        <v>2010901</v>
      </c>
      <c r="B89" s="166" t="s">
        <v>90</v>
      </c>
      <c r="C89" s="168">
        <v>0</v>
      </c>
      <c r="D89" s="168">
        <v>0</v>
      </c>
      <c r="E89" s="168">
        <v>0</v>
      </c>
      <c r="F89" s="169">
        <f t="shared" si="1"/>
        <v>0</v>
      </c>
    </row>
    <row r="90" s="74" customFormat="1" ht="18" customHeight="1" spans="1:6">
      <c r="A90" s="166">
        <v>2010902</v>
      </c>
      <c r="B90" s="166" t="s">
        <v>91</v>
      </c>
      <c r="C90" s="168">
        <v>0</v>
      </c>
      <c r="D90" s="168">
        <v>0</v>
      </c>
      <c r="E90" s="168">
        <v>0</v>
      </c>
      <c r="F90" s="169">
        <f t="shared" si="1"/>
        <v>0</v>
      </c>
    </row>
    <row r="91" s="74" customFormat="1" ht="18" customHeight="1" spans="1:6">
      <c r="A91" s="166">
        <v>2010903</v>
      </c>
      <c r="B91" s="166" t="s">
        <v>92</v>
      </c>
      <c r="C91" s="168">
        <v>0</v>
      </c>
      <c r="D91" s="168">
        <v>0</v>
      </c>
      <c r="E91" s="168">
        <v>0</v>
      </c>
      <c r="F91" s="169">
        <f t="shared" si="1"/>
        <v>0</v>
      </c>
    </row>
    <row r="92" s="74" customFormat="1" ht="18" customHeight="1" spans="1:6">
      <c r="A92" s="166">
        <v>2010905</v>
      </c>
      <c r="B92" s="166" t="s">
        <v>142</v>
      </c>
      <c r="C92" s="168">
        <v>0</v>
      </c>
      <c r="D92" s="168">
        <v>0</v>
      </c>
      <c r="E92" s="168">
        <v>0</v>
      </c>
      <c r="F92" s="169">
        <f t="shared" si="1"/>
        <v>0</v>
      </c>
    </row>
    <row r="93" s="74" customFormat="1" ht="18" customHeight="1" spans="1:6">
      <c r="A93" s="166">
        <v>2010907</v>
      </c>
      <c r="B93" s="166" t="s">
        <v>143</v>
      </c>
      <c r="C93" s="168">
        <v>0</v>
      </c>
      <c r="D93" s="168">
        <v>0</v>
      </c>
      <c r="E93" s="168">
        <v>0</v>
      </c>
      <c r="F93" s="169">
        <f t="shared" si="1"/>
        <v>0</v>
      </c>
    </row>
    <row r="94" s="74" customFormat="1" ht="18" customHeight="1" spans="1:6">
      <c r="A94" s="166">
        <v>2010908</v>
      </c>
      <c r="B94" s="166" t="s">
        <v>131</v>
      </c>
      <c r="C94" s="168">
        <v>0</v>
      </c>
      <c r="D94" s="168">
        <v>0</v>
      </c>
      <c r="E94" s="168">
        <v>0</v>
      </c>
      <c r="F94" s="169">
        <f t="shared" si="1"/>
        <v>0</v>
      </c>
    </row>
    <row r="95" s="74" customFormat="1" ht="18" customHeight="1" spans="1:6">
      <c r="A95" s="166">
        <v>2010909</v>
      </c>
      <c r="B95" s="166" t="s">
        <v>144</v>
      </c>
      <c r="C95" s="168">
        <v>0</v>
      </c>
      <c r="D95" s="168">
        <v>0</v>
      </c>
      <c r="E95" s="168">
        <v>0</v>
      </c>
      <c r="F95" s="169">
        <f t="shared" si="1"/>
        <v>0</v>
      </c>
    </row>
    <row r="96" s="74" customFormat="1" ht="18" customHeight="1" spans="1:6">
      <c r="A96" s="166">
        <v>2010910</v>
      </c>
      <c r="B96" s="166" t="s">
        <v>145</v>
      </c>
      <c r="C96" s="168">
        <v>0</v>
      </c>
      <c r="D96" s="168">
        <v>0</v>
      </c>
      <c r="E96" s="168">
        <v>0</v>
      </c>
      <c r="F96" s="169">
        <f t="shared" si="1"/>
        <v>0</v>
      </c>
    </row>
    <row r="97" s="74" customFormat="1" ht="18" customHeight="1" spans="1:6">
      <c r="A97" s="166">
        <v>2010911</v>
      </c>
      <c r="B97" s="166" t="s">
        <v>146</v>
      </c>
      <c r="C97" s="168">
        <v>0</v>
      </c>
      <c r="D97" s="168">
        <v>0</v>
      </c>
      <c r="E97" s="168">
        <v>0</v>
      </c>
      <c r="F97" s="169">
        <f t="shared" si="1"/>
        <v>0</v>
      </c>
    </row>
    <row r="98" s="74" customFormat="1" ht="18" customHeight="1" spans="1:6">
      <c r="A98" s="166">
        <v>2010912</v>
      </c>
      <c r="B98" s="166" t="s">
        <v>147</v>
      </c>
      <c r="C98" s="168">
        <v>0</v>
      </c>
      <c r="D98" s="168">
        <v>0</v>
      </c>
      <c r="E98" s="168">
        <v>0</v>
      </c>
      <c r="F98" s="169">
        <f t="shared" si="1"/>
        <v>0</v>
      </c>
    </row>
    <row r="99" s="74" customFormat="1" ht="18" customHeight="1" spans="1:6">
      <c r="A99" s="166">
        <v>2010950</v>
      </c>
      <c r="B99" s="166" t="s">
        <v>99</v>
      </c>
      <c r="C99" s="168">
        <v>0</v>
      </c>
      <c r="D99" s="168">
        <v>0</v>
      </c>
      <c r="E99" s="168">
        <v>0</v>
      </c>
      <c r="F99" s="169">
        <f t="shared" si="1"/>
        <v>0</v>
      </c>
    </row>
    <row r="100" s="74" customFormat="1" ht="18" customHeight="1" spans="1:6">
      <c r="A100" s="166">
        <v>2010999</v>
      </c>
      <c r="B100" s="166" t="s">
        <v>148</v>
      </c>
      <c r="C100" s="168">
        <v>0</v>
      </c>
      <c r="D100" s="168">
        <v>0</v>
      </c>
      <c r="E100" s="168">
        <v>0</v>
      </c>
      <c r="F100" s="169">
        <f t="shared" si="1"/>
        <v>0</v>
      </c>
    </row>
    <row r="101" s="74" customFormat="1" ht="18" customHeight="1" spans="1:6">
      <c r="A101" s="166">
        <v>20111</v>
      </c>
      <c r="B101" s="167" t="s">
        <v>149</v>
      </c>
      <c r="C101" s="168">
        <f>SUM(C102:C109)</f>
        <v>2618.2</v>
      </c>
      <c r="D101" s="168">
        <f>SUM(D102:D109)</f>
        <v>2326</v>
      </c>
      <c r="E101" s="168">
        <f>SUM(E102:E109)</f>
        <v>1907</v>
      </c>
      <c r="F101" s="169">
        <f t="shared" si="1"/>
        <v>137.294179339276</v>
      </c>
    </row>
    <row r="102" s="74" customFormat="1" ht="18" customHeight="1" spans="1:6">
      <c r="A102" s="166">
        <v>2011101</v>
      </c>
      <c r="B102" s="166" t="s">
        <v>90</v>
      </c>
      <c r="C102" s="168">
        <v>1264.02</v>
      </c>
      <c r="D102" s="168">
        <v>1206</v>
      </c>
      <c r="E102" s="168">
        <v>833</v>
      </c>
      <c r="F102" s="169">
        <f t="shared" si="1"/>
        <v>151.743097238896</v>
      </c>
    </row>
    <row r="103" s="74" customFormat="1" ht="18" customHeight="1" spans="1:6">
      <c r="A103" s="166">
        <v>2011102</v>
      </c>
      <c r="B103" s="166" t="s">
        <v>91</v>
      </c>
      <c r="C103" s="168">
        <v>0</v>
      </c>
      <c r="D103" s="168">
        <v>0</v>
      </c>
      <c r="E103" s="168">
        <v>0</v>
      </c>
      <c r="F103" s="169">
        <f t="shared" si="1"/>
        <v>0</v>
      </c>
    </row>
    <row r="104" s="74" customFormat="1" ht="18" customHeight="1" spans="1:6">
      <c r="A104" s="166">
        <v>2011103</v>
      </c>
      <c r="B104" s="166" t="s">
        <v>92</v>
      </c>
      <c r="C104" s="168">
        <v>0</v>
      </c>
      <c r="D104" s="168">
        <v>0</v>
      </c>
      <c r="E104" s="168">
        <v>0</v>
      </c>
      <c r="F104" s="169">
        <f t="shared" si="1"/>
        <v>0</v>
      </c>
    </row>
    <row r="105" s="74" customFormat="1" ht="18" customHeight="1" spans="1:6">
      <c r="A105" s="166">
        <v>2011104</v>
      </c>
      <c r="B105" s="166" t="s">
        <v>150</v>
      </c>
      <c r="C105" s="168">
        <v>115</v>
      </c>
      <c r="D105" s="168">
        <v>200</v>
      </c>
      <c r="E105" s="168">
        <v>176</v>
      </c>
      <c r="F105" s="169">
        <f t="shared" si="1"/>
        <v>65.3409090909091</v>
      </c>
    </row>
    <row r="106" s="74" customFormat="1" ht="18" customHeight="1" spans="1:6">
      <c r="A106" s="166">
        <v>2011105</v>
      </c>
      <c r="B106" s="166" t="s">
        <v>151</v>
      </c>
      <c r="C106" s="168">
        <v>377.63</v>
      </c>
      <c r="D106" s="168">
        <v>330</v>
      </c>
      <c r="E106" s="168">
        <v>317</v>
      </c>
      <c r="F106" s="169">
        <f t="shared" si="1"/>
        <v>119.1261829653</v>
      </c>
    </row>
    <row r="107" s="74" customFormat="1" ht="18" customHeight="1" spans="1:6">
      <c r="A107" s="166">
        <v>2011106</v>
      </c>
      <c r="B107" s="166" t="s">
        <v>152</v>
      </c>
      <c r="C107" s="168">
        <v>0</v>
      </c>
      <c r="D107" s="168">
        <v>0</v>
      </c>
      <c r="E107" s="168">
        <v>16</v>
      </c>
      <c r="F107" s="169">
        <f t="shared" si="1"/>
        <v>0</v>
      </c>
    </row>
    <row r="108" s="74" customFormat="1" ht="18" customHeight="1" spans="1:6">
      <c r="A108" s="166">
        <v>2011150</v>
      </c>
      <c r="B108" s="166" t="s">
        <v>99</v>
      </c>
      <c r="C108" s="168">
        <v>89.97</v>
      </c>
      <c r="D108" s="168">
        <v>43</v>
      </c>
      <c r="E108" s="168">
        <v>76</v>
      </c>
      <c r="F108" s="169">
        <f t="shared" si="1"/>
        <v>118.381578947368</v>
      </c>
    </row>
    <row r="109" s="74" customFormat="1" ht="18" customHeight="1" spans="1:6">
      <c r="A109" s="166">
        <v>2011199</v>
      </c>
      <c r="B109" s="166" t="s">
        <v>153</v>
      </c>
      <c r="C109" s="168">
        <v>771.58</v>
      </c>
      <c r="D109" s="168">
        <v>547</v>
      </c>
      <c r="E109" s="168">
        <v>489</v>
      </c>
      <c r="F109" s="169">
        <f t="shared" si="1"/>
        <v>157.787321063395</v>
      </c>
    </row>
    <row r="110" s="74" customFormat="1" ht="18" customHeight="1" spans="1:6">
      <c r="A110" s="166">
        <v>20113</v>
      </c>
      <c r="B110" s="167" t="s">
        <v>154</v>
      </c>
      <c r="C110" s="168">
        <f>SUM(C111:C120)</f>
        <v>974.46</v>
      </c>
      <c r="D110" s="168">
        <f>SUM(D111:D120)</f>
        <v>318</v>
      </c>
      <c r="E110" s="168">
        <f>SUM(E111:E120)</f>
        <v>254</v>
      </c>
      <c r="F110" s="169">
        <f t="shared" si="1"/>
        <v>383.645669291339</v>
      </c>
    </row>
    <row r="111" s="74" customFormat="1" ht="18" customHeight="1" spans="1:6">
      <c r="A111" s="166">
        <v>2011301</v>
      </c>
      <c r="B111" s="166" t="s">
        <v>90</v>
      </c>
      <c r="C111" s="168">
        <v>0</v>
      </c>
      <c r="D111" s="168">
        <v>0</v>
      </c>
      <c r="E111" s="168">
        <v>0</v>
      </c>
      <c r="F111" s="169">
        <f t="shared" si="1"/>
        <v>0</v>
      </c>
    </row>
    <row r="112" s="74" customFormat="1" ht="18" customHeight="1" spans="1:6">
      <c r="A112" s="166">
        <v>2011302</v>
      </c>
      <c r="B112" s="166" t="s">
        <v>91</v>
      </c>
      <c r="C112" s="168">
        <v>0</v>
      </c>
      <c r="D112" s="168">
        <v>0</v>
      </c>
      <c r="E112" s="168">
        <v>0</v>
      </c>
      <c r="F112" s="169">
        <f t="shared" si="1"/>
        <v>0</v>
      </c>
    </row>
    <row r="113" s="74" customFormat="1" ht="18" customHeight="1" spans="1:6">
      <c r="A113" s="166">
        <v>2011303</v>
      </c>
      <c r="B113" s="166" t="s">
        <v>92</v>
      </c>
      <c r="C113" s="168">
        <v>0</v>
      </c>
      <c r="D113" s="168">
        <v>0</v>
      </c>
      <c r="E113" s="168">
        <v>0</v>
      </c>
      <c r="F113" s="169">
        <f t="shared" si="1"/>
        <v>0</v>
      </c>
    </row>
    <row r="114" s="74" customFormat="1" ht="18" customHeight="1" spans="1:6">
      <c r="A114" s="166">
        <v>2011304</v>
      </c>
      <c r="B114" s="166" t="s">
        <v>155</v>
      </c>
      <c r="C114" s="168">
        <v>0</v>
      </c>
      <c r="D114" s="168">
        <v>0</v>
      </c>
      <c r="E114" s="168">
        <v>0</v>
      </c>
      <c r="F114" s="169">
        <f t="shared" si="1"/>
        <v>0</v>
      </c>
    </row>
    <row r="115" s="74" customFormat="1" ht="18" customHeight="1" spans="1:6">
      <c r="A115" s="166">
        <v>2011305</v>
      </c>
      <c r="B115" s="166" t="s">
        <v>156</v>
      </c>
      <c r="C115" s="168">
        <v>0</v>
      </c>
      <c r="D115" s="168">
        <v>0</v>
      </c>
      <c r="E115" s="168">
        <v>0</v>
      </c>
      <c r="F115" s="169">
        <f t="shared" si="1"/>
        <v>0</v>
      </c>
    </row>
    <row r="116" s="74" customFormat="1" ht="18" customHeight="1" spans="1:6">
      <c r="A116" s="166">
        <v>2011306</v>
      </c>
      <c r="B116" s="166" t="s">
        <v>157</v>
      </c>
      <c r="C116" s="168">
        <v>0</v>
      </c>
      <c r="D116" s="168">
        <v>0</v>
      </c>
      <c r="E116" s="168">
        <v>0</v>
      </c>
      <c r="F116" s="169">
        <f t="shared" si="1"/>
        <v>0</v>
      </c>
    </row>
    <row r="117" s="74" customFormat="1" ht="18" customHeight="1" spans="1:6">
      <c r="A117" s="166">
        <v>2011307</v>
      </c>
      <c r="B117" s="166" t="s">
        <v>158</v>
      </c>
      <c r="C117" s="168">
        <v>0</v>
      </c>
      <c r="D117" s="168">
        <v>0</v>
      </c>
      <c r="E117" s="168">
        <v>0</v>
      </c>
      <c r="F117" s="169">
        <f t="shared" si="1"/>
        <v>0</v>
      </c>
    </row>
    <row r="118" s="74" customFormat="1" ht="18" customHeight="1" spans="1:6">
      <c r="A118" s="166">
        <v>2011308</v>
      </c>
      <c r="B118" s="166" t="s">
        <v>159</v>
      </c>
      <c r="C118" s="168">
        <v>974.46</v>
      </c>
      <c r="D118" s="168">
        <v>318</v>
      </c>
      <c r="E118" s="168">
        <v>254</v>
      </c>
      <c r="F118" s="169">
        <f t="shared" si="1"/>
        <v>383.645669291339</v>
      </c>
    </row>
    <row r="119" s="74" customFormat="1" ht="18" customHeight="1" spans="1:6">
      <c r="A119" s="166">
        <v>2011350</v>
      </c>
      <c r="B119" s="166" t="s">
        <v>99</v>
      </c>
      <c r="C119" s="168">
        <v>0</v>
      </c>
      <c r="D119" s="168">
        <v>0</v>
      </c>
      <c r="E119" s="168">
        <v>0</v>
      </c>
      <c r="F119" s="169">
        <f t="shared" si="1"/>
        <v>0</v>
      </c>
    </row>
    <row r="120" s="74" customFormat="1" ht="18" customHeight="1" spans="1:6">
      <c r="A120" s="166">
        <v>2011399</v>
      </c>
      <c r="B120" s="166" t="s">
        <v>160</v>
      </c>
      <c r="C120" s="168">
        <v>0</v>
      </c>
      <c r="D120" s="168">
        <v>0</v>
      </c>
      <c r="E120" s="168">
        <v>0</v>
      </c>
      <c r="F120" s="169">
        <f t="shared" si="1"/>
        <v>0</v>
      </c>
    </row>
    <row r="121" s="74" customFormat="1" ht="18" customHeight="1" spans="1:6">
      <c r="A121" s="166">
        <v>20114</v>
      </c>
      <c r="B121" s="167" t="s">
        <v>161</v>
      </c>
      <c r="C121" s="168">
        <f>SUM(C122:C132)</f>
        <v>0</v>
      </c>
      <c r="D121" s="168">
        <f>SUM(D122:D132)</f>
        <v>18</v>
      </c>
      <c r="E121" s="168">
        <f>SUM(E122:E132)</f>
        <v>4</v>
      </c>
      <c r="F121" s="169">
        <f t="shared" si="1"/>
        <v>0</v>
      </c>
    </row>
    <row r="122" s="74" customFormat="1" ht="18" customHeight="1" spans="1:6">
      <c r="A122" s="166">
        <v>2011401</v>
      </c>
      <c r="B122" s="166" t="s">
        <v>90</v>
      </c>
      <c r="C122" s="168">
        <v>0</v>
      </c>
      <c r="D122" s="168">
        <v>0</v>
      </c>
      <c r="E122" s="168">
        <v>0</v>
      </c>
      <c r="F122" s="169">
        <f t="shared" si="1"/>
        <v>0</v>
      </c>
    </row>
    <row r="123" s="74" customFormat="1" ht="18" customHeight="1" spans="1:6">
      <c r="A123" s="166">
        <v>2011402</v>
      </c>
      <c r="B123" s="166" t="s">
        <v>91</v>
      </c>
      <c r="C123" s="168">
        <v>0</v>
      </c>
      <c r="D123" s="168">
        <v>0</v>
      </c>
      <c r="E123" s="168">
        <v>0</v>
      </c>
      <c r="F123" s="169">
        <f t="shared" si="1"/>
        <v>0</v>
      </c>
    </row>
    <row r="124" s="74" customFormat="1" ht="18" customHeight="1" spans="1:6">
      <c r="A124" s="166">
        <v>2011403</v>
      </c>
      <c r="B124" s="166" t="s">
        <v>92</v>
      </c>
      <c r="C124" s="168">
        <v>0</v>
      </c>
      <c r="D124" s="168">
        <v>0</v>
      </c>
      <c r="E124" s="168">
        <v>0</v>
      </c>
      <c r="F124" s="169">
        <f t="shared" si="1"/>
        <v>0</v>
      </c>
    </row>
    <row r="125" s="74" customFormat="1" ht="18" customHeight="1" spans="1:6">
      <c r="A125" s="166">
        <v>2011404</v>
      </c>
      <c r="B125" s="166" t="s">
        <v>162</v>
      </c>
      <c r="C125" s="168">
        <v>0</v>
      </c>
      <c r="D125" s="168">
        <v>0</v>
      </c>
      <c r="E125" s="168">
        <v>0</v>
      </c>
      <c r="F125" s="169">
        <f t="shared" si="1"/>
        <v>0</v>
      </c>
    </row>
    <row r="126" s="74" customFormat="1" ht="18" customHeight="1" spans="1:6">
      <c r="A126" s="166">
        <v>2011405</v>
      </c>
      <c r="B126" s="166" t="s">
        <v>163</v>
      </c>
      <c r="C126" s="168">
        <v>0</v>
      </c>
      <c r="D126" s="168">
        <v>0</v>
      </c>
      <c r="E126" s="168">
        <v>0</v>
      </c>
      <c r="F126" s="169">
        <f t="shared" si="1"/>
        <v>0</v>
      </c>
    </row>
    <row r="127" s="74" customFormat="1" ht="18" customHeight="1" spans="1:6">
      <c r="A127" s="166">
        <v>2011408</v>
      </c>
      <c r="B127" s="166" t="s">
        <v>164</v>
      </c>
      <c r="C127" s="168">
        <v>0</v>
      </c>
      <c r="D127" s="168">
        <v>0</v>
      </c>
      <c r="E127" s="168">
        <v>0</v>
      </c>
      <c r="F127" s="169">
        <f t="shared" si="1"/>
        <v>0</v>
      </c>
    </row>
    <row r="128" s="74" customFormat="1" ht="18" customHeight="1" spans="1:6">
      <c r="A128" s="166">
        <v>2011409</v>
      </c>
      <c r="B128" s="166" t="s">
        <v>165</v>
      </c>
      <c r="C128" s="168">
        <v>0</v>
      </c>
      <c r="D128" s="168">
        <v>0</v>
      </c>
      <c r="E128" s="168">
        <v>0</v>
      </c>
      <c r="F128" s="169">
        <f t="shared" si="1"/>
        <v>0</v>
      </c>
    </row>
    <row r="129" s="74" customFormat="1" ht="18" customHeight="1" spans="1:6">
      <c r="A129" s="166">
        <v>2011410</v>
      </c>
      <c r="B129" s="166" t="s">
        <v>166</v>
      </c>
      <c r="C129" s="168">
        <v>0</v>
      </c>
      <c r="D129" s="168">
        <v>0</v>
      </c>
      <c r="E129" s="168">
        <v>0</v>
      </c>
      <c r="F129" s="169">
        <f t="shared" si="1"/>
        <v>0</v>
      </c>
    </row>
    <row r="130" s="74" customFormat="1" ht="18" customHeight="1" spans="1:6">
      <c r="A130" s="166">
        <v>2011411</v>
      </c>
      <c r="B130" s="166" t="s">
        <v>167</v>
      </c>
      <c r="C130" s="168">
        <v>0</v>
      </c>
      <c r="D130" s="168">
        <v>0</v>
      </c>
      <c r="E130" s="168">
        <v>0</v>
      </c>
      <c r="F130" s="169">
        <f t="shared" si="1"/>
        <v>0</v>
      </c>
    </row>
    <row r="131" s="74" customFormat="1" ht="18" customHeight="1" spans="1:6">
      <c r="A131" s="166">
        <v>2011450</v>
      </c>
      <c r="B131" s="166" t="s">
        <v>99</v>
      </c>
      <c r="C131" s="168">
        <v>0</v>
      </c>
      <c r="D131" s="168">
        <v>0</v>
      </c>
      <c r="E131" s="168">
        <v>0</v>
      </c>
      <c r="F131" s="169">
        <f t="shared" si="1"/>
        <v>0</v>
      </c>
    </row>
    <row r="132" s="74" customFormat="1" ht="18" customHeight="1" spans="1:6">
      <c r="A132" s="166">
        <v>2011499</v>
      </c>
      <c r="B132" s="166" t="s">
        <v>168</v>
      </c>
      <c r="C132" s="168">
        <v>0</v>
      </c>
      <c r="D132" s="168">
        <v>18</v>
      </c>
      <c r="E132" s="168">
        <v>4</v>
      </c>
      <c r="F132" s="169">
        <f t="shared" ref="F132:F195" si="2">IF(E132=0,0,C132/E132*100)</f>
        <v>0</v>
      </c>
    </row>
    <row r="133" s="74" customFormat="1" ht="18" customHeight="1" spans="1:6">
      <c r="A133" s="166">
        <v>20123</v>
      </c>
      <c r="B133" s="167" t="s">
        <v>169</v>
      </c>
      <c r="C133" s="168">
        <f>SUM(C134:C139)</f>
        <v>27.25</v>
      </c>
      <c r="D133" s="168">
        <f>SUM(D134:D139)</f>
        <v>3</v>
      </c>
      <c r="E133" s="168">
        <f>SUM(E134:E139)</f>
        <v>37</v>
      </c>
      <c r="F133" s="169">
        <f t="shared" si="2"/>
        <v>73.6486486486486</v>
      </c>
    </row>
    <row r="134" s="74" customFormat="1" ht="18" customHeight="1" spans="1:6">
      <c r="A134" s="166">
        <v>2012301</v>
      </c>
      <c r="B134" s="166" t="s">
        <v>90</v>
      </c>
      <c r="C134" s="168">
        <v>0</v>
      </c>
      <c r="D134" s="168">
        <v>1</v>
      </c>
      <c r="E134" s="168">
        <v>10</v>
      </c>
      <c r="F134" s="169">
        <f t="shared" si="2"/>
        <v>0</v>
      </c>
    </row>
    <row r="135" s="74" customFormat="1" ht="18" customHeight="1" spans="1:6">
      <c r="A135" s="166">
        <v>2012302</v>
      </c>
      <c r="B135" s="166" t="s">
        <v>91</v>
      </c>
      <c r="C135" s="168">
        <v>0</v>
      </c>
      <c r="D135" s="168">
        <v>0</v>
      </c>
      <c r="E135" s="168">
        <v>0</v>
      </c>
      <c r="F135" s="169">
        <f t="shared" si="2"/>
        <v>0</v>
      </c>
    </row>
    <row r="136" s="74" customFormat="1" ht="18" customHeight="1" spans="1:6">
      <c r="A136" s="166">
        <v>2012303</v>
      </c>
      <c r="B136" s="166" t="s">
        <v>92</v>
      </c>
      <c r="C136" s="168">
        <v>0</v>
      </c>
      <c r="D136" s="168">
        <v>0</v>
      </c>
      <c r="E136" s="168">
        <v>0</v>
      </c>
      <c r="F136" s="169">
        <f t="shared" si="2"/>
        <v>0</v>
      </c>
    </row>
    <row r="137" s="74" customFormat="1" ht="18" customHeight="1" spans="1:6">
      <c r="A137" s="166">
        <v>2012304</v>
      </c>
      <c r="B137" s="166" t="s">
        <v>170</v>
      </c>
      <c r="C137" s="168">
        <v>0</v>
      </c>
      <c r="D137" s="168">
        <v>2</v>
      </c>
      <c r="E137" s="168">
        <v>2</v>
      </c>
      <c r="F137" s="169">
        <f t="shared" si="2"/>
        <v>0</v>
      </c>
    </row>
    <row r="138" s="74" customFormat="1" ht="18" customHeight="1" spans="1:6">
      <c r="A138" s="166">
        <v>2012350</v>
      </c>
      <c r="B138" s="166" t="s">
        <v>99</v>
      </c>
      <c r="C138" s="168">
        <v>20.81</v>
      </c>
      <c r="D138" s="168">
        <v>0</v>
      </c>
      <c r="E138" s="168">
        <v>25</v>
      </c>
      <c r="F138" s="169">
        <f t="shared" si="2"/>
        <v>83.24</v>
      </c>
    </row>
    <row r="139" s="74" customFormat="1" ht="18" customHeight="1" spans="1:6">
      <c r="A139" s="166">
        <v>2012399</v>
      </c>
      <c r="B139" s="166" t="s">
        <v>171</v>
      </c>
      <c r="C139" s="168">
        <v>6.44</v>
      </c>
      <c r="D139" s="168">
        <v>0</v>
      </c>
      <c r="E139" s="168">
        <v>0</v>
      </c>
      <c r="F139" s="169">
        <f t="shared" si="2"/>
        <v>0</v>
      </c>
    </row>
    <row r="140" s="74" customFormat="1" ht="18" customHeight="1" spans="1:6">
      <c r="A140" s="166">
        <v>20125</v>
      </c>
      <c r="B140" s="167" t="s">
        <v>172</v>
      </c>
      <c r="C140" s="168">
        <f>SUM(C141:C147)</f>
        <v>0</v>
      </c>
      <c r="D140" s="168">
        <f>SUM(D141:D147)</f>
        <v>6</v>
      </c>
      <c r="E140" s="168">
        <f>SUM(E141:E147)</f>
        <v>4</v>
      </c>
      <c r="F140" s="169">
        <f t="shared" si="2"/>
        <v>0</v>
      </c>
    </row>
    <row r="141" s="74" customFormat="1" ht="18" customHeight="1" spans="1:6">
      <c r="A141" s="166">
        <v>2012501</v>
      </c>
      <c r="B141" s="166" t="s">
        <v>90</v>
      </c>
      <c r="C141" s="168">
        <v>0</v>
      </c>
      <c r="D141" s="168">
        <v>0</v>
      </c>
      <c r="E141" s="168">
        <v>0</v>
      </c>
      <c r="F141" s="169">
        <f t="shared" si="2"/>
        <v>0</v>
      </c>
    </row>
    <row r="142" s="74" customFormat="1" ht="18" customHeight="1" spans="1:6">
      <c r="A142" s="166">
        <v>2012502</v>
      </c>
      <c r="B142" s="166" t="s">
        <v>91</v>
      </c>
      <c r="C142" s="168">
        <v>0</v>
      </c>
      <c r="D142" s="168">
        <v>0</v>
      </c>
      <c r="E142" s="168">
        <v>0</v>
      </c>
      <c r="F142" s="169">
        <f t="shared" si="2"/>
        <v>0</v>
      </c>
    </row>
    <row r="143" s="74" customFormat="1" ht="18" customHeight="1" spans="1:6">
      <c r="A143" s="166">
        <v>2012503</v>
      </c>
      <c r="B143" s="166" t="s">
        <v>92</v>
      </c>
      <c r="C143" s="168">
        <v>0</v>
      </c>
      <c r="D143" s="168">
        <v>0</v>
      </c>
      <c r="E143" s="168">
        <v>0</v>
      </c>
      <c r="F143" s="169">
        <f t="shared" si="2"/>
        <v>0</v>
      </c>
    </row>
    <row r="144" s="74" customFormat="1" ht="18" customHeight="1" spans="1:6">
      <c r="A144" s="166">
        <v>2012504</v>
      </c>
      <c r="B144" s="166" t="s">
        <v>173</v>
      </c>
      <c r="C144" s="168">
        <v>0</v>
      </c>
      <c r="D144" s="168">
        <v>0</v>
      </c>
      <c r="E144" s="168">
        <v>0</v>
      </c>
      <c r="F144" s="169">
        <f t="shared" si="2"/>
        <v>0</v>
      </c>
    </row>
    <row r="145" s="74" customFormat="1" ht="18" customHeight="1" spans="1:6">
      <c r="A145" s="166">
        <v>2012505</v>
      </c>
      <c r="B145" s="166" t="s">
        <v>174</v>
      </c>
      <c r="C145" s="168">
        <v>0</v>
      </c>
      <c r="D145" s="168">
        <v>0</v>
      </c>
      <c r="E145" s="168">
        <v>0</v>
      </c>
      <c r="F145" s="169">
        <f t="shared" si="2"/>
        <v>0</v>
      </c>
    </row>
    <row r="146" s="74" customFormat="1" ht="18" customHeight="1" spans="1:6">
      <c r="A146" s="166">
        <v>2012550</v>
      </c>
      <c r="B146" s="166" t="s">
        <v>99</v>
      </c>
      <c r="C146" s="168">
        <v>0</v>
      </c>
      <c r="D146" s="168">
        <v>0</v>
      </c>
      <c r="E146" s="168">
        <v>0</v>
      </c>
      <c r="F146" s="169">
        <f t="shared" si="2"/>
        <v>0</v>
      </c>
    </row>
    <row r="147" s="74" customFormat="1" ht="18" customHeight="1" spans="1:6">
      <c r="A147" s="166">
        <v>2012599</v>
      </c>
      <c r="B147" s="166" t="s">
        <v>175</v>
      </c>
      <c r="C147" s="168">
        <v>0</v>
      </c>
      <c r="D147" s="168">
        <v>6</v>
      </c>
      <c r="E147" s="168">
        <v>4</v>
      </c>
      <c r="F147" s="169">
        <f t="shared" si="2"/>
        <v>0</v>
      </c>
    </row>
    <row r="148" s="74" customFormat="1" ht="18" customHeight="1" spans="1:6">
      <c r="A148" s="166">
        <v>20126</v>
      </c>
      <c r="B148" s="167" t="s">
        <v>176</v>
      </c>
      <c r="C148" s="168">
        <f>SUM(C149:C153)</f>
        <v>105.02</v>
      </c>
      <c r="D148" s="168">
        <f>SUM(D149:D153)</f>
        <v>67</v>
      </c>
      <c r="E148" s="168">
        <f>SUM(E149:E153)</f>
        <v>126</v>
      </c>
      <c r="F148" s="169">
        <f t="shared" si="2"/>
        <v>83.3492063492064</v>
      </c>
    </row>
    <row r="149" s="74" customFormat="1" ht="18" customHeight="1" spans="1:6">
      <c r="A149" s="166">
        <v>2012601</v>
      </c>
      <c r="B149" s="166" t="s">
        <v>90</v>
      </c>
      <c r="C149" s="168">
        <v>105.02</v>
      </c>
      <c r="D149" s="168">
        <v>0</v>
      </c>
      <c r="E149" s="168">
        <v>52</v>
      </c>
      <c r="F149" s="169">
        <f t="shared" si="2"/>
        <v>201.961538461538</v>
      </c>
    </row>
    <row r="150" s="74" customFormat="1" ht="18" customHeight="1" spans="1:6">
      <c r="A150" s="166">
        <v>2012602</v>
      </c>
      <c r="B150" s="166" t="s">
        <v>91</v>
      </c>
      <c r="C150" s="168">
        <v>0</v>
      </c>
      <c r="D150" s="168">
        <v>0</v>
      </c>
      <c r="E150" s="168">
        <v>0</v>
      </c>
      <c r="F150" s="169">
        <f t="shared" si="2"/>
        <v>0</v>
      </c>
    </row>
    <row r="151" s="74" customFormat="1" ht="18" customHeight="1" spans="1:6">
      <c r="A151" s="166">
        <v>2012603</v>
      </c>
      <c r="B151" s="166" t="s">
        <v>92</v>
      </c>
      <c r="C151" s="168">
        <v>0</v>
      </c>
      <c r="D151" s="168">
        <v>0</v>
      </c>
      <c r="E151" s="168">
        <v>0</v>
      </c>
      <c r="F151" s="169">
        <f t="shared" si="2"/>
        <v>0</v>
      </c>
    </row>
    <row r="152" s="74" customFormat="1" ht="18" customHeight="1" spans="1:6">
      <c r="A152" s="166">
        <v>2012604</v>
      </c>
      <c r="B152" s="166" t="s">
        <v>177</v>
      </c>
      <c r="C152" s="168">
        <v>0</v>
      </c>
      <c r="D152" s="168">
        <v>67</v>
      </c>
      <c r="E152" s="168">
        <v>65</v>
      </c>
      <c r="F152" s="169">
        <f t="shared" si="2"/>
        <v>0</v>
      </c>
    </row>
    <row r="153" s="74" customFormat="1" ht="18" customHeight="1" spans="1:6">
      <c r="A153" s="166">
        <v>2012699</v>
      </c>
      <c r="B153" s="166" t="s">
        <v>178</v>
      </c>
      <c r="C153" s="168">
        <v>0</v>
      </c>
      <c r="D153" s="168">
        <v>0</v>
      </c>
      <c r="E153" s="168">
        <v>9</v>
      </c>
      <c r="F153" s="169">
        <f t="shared" si="2"/>
        <v>0</v>
      </c>
    </row>
    <row r="154" s="74" customFormat="1" ht="18" customHeight="1" spans="1:6">
      <c r="A154" s="166">
        <v>20128</v>
      </c>
      <c r="B154" s="167" t="s">
        <v>179</v>
      </c>
      <c r="C154" s="168">
        <f>SUM(C155:C160)</f>
        <v>79.21</v>
      </c>
      <c r="D154" s="168">
        <f>SUM(D155:D160)</f>
        <v>70</v>
      </c>
      <c r="E154" s="168">
        <f>SUM(E155:E160)</f>
        <v>55</v>
      </c>
      <c r="F154" s="169">
        <f t="shared" si="2"/>
        <v>144.018181818182</v>
      </c>
    </row>
    <row r="155" s="74" customFormat="1" ht="18" customHeight="1" spans="1:6">
      <c r="A155" s="166">
        <v>2012801</v>
      </c>
      <c r="B155" s="166" t="s">
        <v>90</v>
      </c>
      <c r="C155" s="168">
        <v>79.21</v>
      </c>
      <c r="D155" s="168">
        <v>65</v>
      </c>
      <c r="E155" s="168">
        <v>48</v>
      </c>
      <c r="F155" s="169">
        <f t="shared" si="2"/>
        <v>165.020833333333</v>
      </c>
    </row>
    <row r="156" s="74" customFormat="1" ht="18" customHeight="1" spans="1:6">
      <c r="A156" s="166">
        <v>2012802</v>
      </c>
      <c r="B156" s="166" t="s">
        <v>91</v>
      </c>
      <c r="C156" s="168">
        <v>0</v>
      </c>
      <c r="D156" s="168">
        <v>0</v>
      </c>
      <c r="E156" s="168">
        <v>0</v>
      </c>
      <c r="F156" s="169">
        <f t="shared" si="2"/>
        <v>0</v>
      </c>
    </row>
    <row r="157" s="74" customFormat="1" ht="18" customHeight="1" spans="1:6">
      <c r="A157" s="166">
        <v>2012803</v>
      </c>
      <c r="B157" s="166" t="s">
        <v>92</v>
      </c>
      <c r="C157" s="168">
        <v>0</v>
      </c>
      <c r="D157" s="168">
        <v>0</v>
      </c>
      <c r="E157" s="168">
        <v>0</v>
      </c>
      <c r="F157" s="169">
        <f t="shared" si="2"/>
        <v>0</v>
      </c>
    </row>
    <row r="158" s="74" customFormat="1" ht="18" customHeight="1" spans="1:6">
      <c r="A158" s="166">
        <v>2012804</v>
      </c>
      <c r="B158" s="166" t="s">
        <v>104</v>
      </c>
      <c r="C158" s="168">
        <v>0</v>
      </c>
      <c r="D158" s="168">
        <v>0</v>
      </c>
      <c r="E158" s="168">
        <v>0</v>
      </c>
      <c r="F158" s="169">
        <f t="shared" si="2"/>
        <v>0</v>
      </c>
    </row>
    <row r="159" s="74" customFormat="1" ht="18" customHeight="1" spans="1:6">
      <c r="A159" s="166">
        <v>2012850</v>
      </c>
      <c r="B159" s="166" t="s">
        <v>99</v>
      </c>
      <c r="C159" s="168">
        <v>0</v>
      </c>
      <c r="D159" s="168">
        <v>0</v>
      </c>
      <c r="E159" s="168">
        <v>2</v>
      </c>
      <c r="F159" s="169">
        <f t="shared" si="2"/>
        <v>0</v>
      </c>
    </row>
    <row r="160" s="74" customFormat="1" ht="18" customHeight="1" spans="1:6">
      <c r="A160" s="166">
        <v>2012899</v>
      </c>
      <c r="B160" s="166" t="s">
        <v>180</v>
      </c>
      <c r="C160" s="168">
        <v>0</v>
      </c>
      <c r="D160" s="168">
        <v>5</v>
      </c>
      <c r="E160" s="168">
        <v>5</v>
      </c>
      <c r="F160" s="169">
        <f t="shared" si="2"/>
        <v>0</v>
      </c>
    </row>
    <row r="161" s="74" customFormat="1" ht="18" customHeight="1" spans="1:6">
      <c r="A161" s="166">
        <v>20129</v>
      </c>
      <c r="B161" s="167" t="s">
        <v>181</v>
      </c>
      <c r="C161" s="168">
        <f>SUM(C162:C167)</f>
        <v>406.61</v>
      </c>
      <c r="D161" s="168">
        <f>SUM(D162:D167)</f>
        <v>302</v>
      </c>
      <c r="E161" s="168">
        <f>SUM(E162:E167)</f>
        <v>211</v>
      </c>
      <c r="F161" s="169">
        <f t="shared" si="2"/>
        <v>192.706161137441</v>
      </c>
    </row>
    <row r="162" s="74" customFormat="1" ht="18" customHeight="1" spans="1:6">
      <c r="A162" s="166">
        <v>2012901</v>
      </c>
      <c r="B162" s="166" t="s">
        <v>90</v>
      </c>
      <c r="C162" s="168">
        <v>392.61</v>
      </c>
      <c r="D162" s="168">
        <v>289</v>
      </c>
      <c r="E162" s="168">
        <v>134</v>
      </c>
      <c r="F162" s="169">
        <f t="shared" si="2"/>
        <v>292.992537313433</v>
      </c>
    </row>
    <row r="163" s="74" customFormat="1" ht="18" customHeight="1" spans="1:6">
      <c r="A163" s="166">
        <v>2012902</v>
      </c>
      <c r="B163" s="166" t="s">
        <v>91</v>
      </c>
      <c r="C163" s="168">
        <v>0</v>
      </c>
      <c r="D163" s="168">
        <v>0</v>
      </c>
      <c r="E163" s="168">
        <v>2</v>
      </c>
      <c r="F163" s="169">
        <f t="shared" si="2"/>
        <v>0</v>
      </c>
    </row>
    <row r="164" s="74" customFormat="1" ht="18" customHeight="1" spans="1:6">
      <c r="A164" s="166">
        <v>2012903</v>
      </c>
      <c r="B164" s="166" t="s">
        <v>92</v>
      </c>
      <c r="C164" s="168">
        <v>0</v>
      </c>
      <c r="D164" s="168">
        <v>0</v>
      </c>
      <c r="E164" s="168">
        <v>0</v>
      </c>
      <c r="F164" s="169">
        <f t="shared" si="2"/>
        <v>0</v>
      </c>
    </row>
    <row r="165" s="74" customFormat="1" ht="18" customHeight="1" spans="1:6">
      <c r="A165" s="166">
        <v>2012906</v>
      </c>
      <c r="B165" s="166" t="s">
        <v>182</v>
      </c>
      <c r="C165" s="168">
        <v>0</v>
      </c>
      <c r="D165" s="168">
        <v>0</v>
      </c>
      <c r="E165" s="168">
        <v>0</v>
      </c>
      <c r="F165" s="169">
        <f t="shared" si="2"/>
        <v>0</v>
      </c>
    </row>
    <row r="166" s="74" customFormat="1" ht="18" customHeight="1" spans="1:6">
      <c r="A166" s="166">
        <v>2012950</v>
      </c>
      <c r="B166" s="166" t="s">
        <v>99</v>
      </c>
      <c r="C166" s="168">
        <v>14</v>
      </c>
      <c r="D166" s="168">
        <v>10</v>
      </c>
      <c r="E166" s="168">
        <v>12</v>
      </c>
      <c r="F166" s="169">
        <f t="shared" si="2"/>
        <v>116.666666666667</v>
      </c>
    </row>
    <row r="167" s="74" customFormat="1" ht="18" customHeight="1" spans="1:6">
      <c r="A167" s="166">
        <v>2012999</v>
      </c>
      <c r="B167" s="166" t="s">
        <v>183</v>
      </c>
      <c r="C167" s="168">
        <v>0</v>
      </c>
      <c r="D167" s="168">
        <v>3</v>
      </c>
      <c r="E167" s="168">
        <v>63</v>
      </c>
      <c r="F167" s="169">
        <f t="shared" si="2"/>
        <v>0</v>
      </c>
    </row>
    <row r="168" s="74" customFormat="1" ht="18" customHeight="1" spans="1:6">
      <c r="A168" s="166">
        <v>20131</v>
      </c>
      <c r="B168" s="167" t="s">
        <v>184</v>
      </c>
      <c r="C168" s="168">
        <f>SUM(C169:C174)</f>
        <v>2429.911468</v>
      </c>
      <c r="D168" s="168">
        <f>SUM(D169:D174)</f>
        <v>1782</v>
      </c>
      <c r="E168" s="168">
        <f>SUM(E169:E174)</f>
        <v>2231</v>
      </c>
      <c r="F168" s="169">
        <f t="shared" si="2"/>
        <v>108.915798655312</v>
      </c>
    </row>
    <row r="169" s="74" customFormat="1" ht="18" customHeight="1" spans="1:6">
      <c r="A169" s="166">
        <v>2013101</v>
      </c>
      <c r="B169" s="166" t="s">
        <v>90</v>
      </c>
      <c r="C169" s="168">
        <v>1658.65</v>
      </c>
      <c r="D169" s="168">
        <v>1072</v>
      </c>
      <c r="E169" s="168">
        <v>1482</v>
      </c>
      <c r="F169" s="169">
        <f t="shared" si="2"/>
        <v>111.919703103914</v>
      </c>
    </row>
    <row r="170" s="74" customFormat="1" ht="18" customHeight="1" spans="1:6">
      <c r="A170" s="166">
        <v>2013102</v>
      </c>
      <c r="B170" s="166" t="s">
        <v>91</v>
      </c>
      <c r="C170" s="168">
        <v>0</v>
      </c>
      <c r="D170" s="168">
        <v>71</v>
      </c>
      <c r="E170" s="168">
        <v>40</v>
      </c>
      <c r="F170" s="169">
        <f t="shared" si="2"/>
        <v>0</v>
      </c>
    </row>
    <row r="171" s="74" customFormat="1" ht="18" customHeight="1" spans="1:6">
      <c r="A171" s="166">
        <v>2013103</v>
      </c>
      <c r="B171" s="166" t="s">
        <v>92</v>
      </c>
      <c r="C171" s="168">
        <v>318</v>
      </c>
      <c r="D171" s="168">
        <v>91</v>
      </c>
      <c r="E171" s="168">
        <v>50</v>
      </c>
      <c r="F171" s="169">
        <f t="shared" si="2"/>
        <v>636</v>
      </c>
    </row>
    <row r="172" s="74" customFormat="1" ht="18" customHeight="1" spans="1:6">
      <c r="A172" s="166">
        <v>2013105</v>
      </c>
      <c r="B172" s="166" t="s">
        <v>185</v>
      </c>
      <c r="C172" s="168">
        <v>155</v>
      </c>
      <c r="D172" s="168">
        <v>40</v>
      </c>
      <c r="E172" s="168">
        <v>150</v>
      </c>
      <c r="F172" s="169">
        <f t="shared" si="2"/>
        <v>103.333333333333</v>
      </c>
    </row>
    <row r="173" s="74" customFormat="1" ht="18" customHeight="1" spans="1:6">
      <c r="A173" s="166">
        <v>2013150</v>
      </c>
      <c r="B173" s="166" t="s">
        <v>99</v>
      </c>
      <c r="C173" s="168">
        <v>208.261468</v>
      </c>
      <c r="D173" s="168">
        <v>241</v>
      </c>
      <c r="E173" s="168">
        <v>211</v>
      </c>
      <c r="F173" s="169">
        <f t="shared" si="2"/>
        <v>98.702117535545</v>
      </c>
    </row>
    <row r="174" s="74" customFormat="1" ht="18" customHeight="1" spans="1:6">
      <c r="A174" s="166">
        <v>2013199</v>
      </c>
      <c r="B174" s="166" t="s">
        <v>186</v>
      </c>
      <c r="C174" s="168">
        <v>90</v>
      </c>
      <c r="D174" s="168">
        <v>267</v>
      </c>
      <c r="E174" s="168">
        <v>298</v>
      </c>
      <c r="F174" s="169">
        <f t="shared" si="2"/>
        <v>30.2013422818792</v>
      </c>
    </row>
    <row r="175" s="74" customFormat="1" ht="18" customHeight="1" spans="1:6">
      <c r="A175" s="166">
        <v>20132</v>
      </c>
      <c r="B175" s="167" t="s">
        <v>187</v>
      </c>
      <c r="C175" s="168">
        <f>SUM(C176:C181)</f>
        <v>558.85</v>
      </c>
      <c r="D175" s="168">
        <f>SUM(D176:D181)</f>
        <v>520</v>
      </c>
      <c r="E175" s="168">
        <f>SUM(E176:E181)</f>
        <v>618</v>
      </c>
      <c r="F175" s="169">
        <f t="shared" si="2"/>
        <v>90.4288025889968</v>
      </c>
    </row>
    <row r="176" s="74" customFormat="1" ht="18" customHeight="1" spans="1:6">
      <c r="A176" s="166">
        <v>2013201</v>
      </c>
      <c r="B176" s="166" t="s">
        <v>90</v>
      </c>
      <c r="C176" s="168">
        <v>541.52</v>
      </c>
      <c r="D176" s="168">
        <v>241</v>
      </c>
      <c r="E176" s="168">
        <v>202</v>
      </c>
      <c r="F176" s="169">
        <f t="shared" si="2"/>
        <v>268.079207920792</v>
      </c>
    </row>
    <row r="177" s="74" customFormat="1" ht="18" customHeight="1" spans="1:6">
      <c r="A177" s="166">
        <v>2013202</v>
      </c>
      <c r="B177" s="166" t="s">
        <v>91</v>
      </c>
      <c r="C177" s="168">
        <v>0</v>
      </c>
      <c r="D177" s="168">
        <v>0</v>
      </c>
      <c r="E177" s="168">
        <v>0</v>
      </c>
      <c r="F177" s="169">
        <f t="shared" si="2"/>
        <v>0</v>
      </c>
    </row>
    <row r="178" s="74" customFormat="1" ht="18" customHeight="1" spans="1:6">
      <c r="A178" s="166">
        <v>2013203</v>
      </c>
      <c r="B178" s="166" t="s">
        <v>92</v>
      </c>
      <c r="C178" s="168">
        <v>0</v>
      </c>
      <c r="D178" s="168">
        <v>0</v>
      </c>
      <c r="E178" s="168">
        <v>0</v>
      </c>
      <c r="F178" s="169">
        <f t="shared" si="2"/>
        <v>0</v>
      </c>
    </row>
    <row r="179" s="74" customFormat="1" ht="18" customHeight="1" spans="1:6">
      <c r="A179" s="166">
        <v>2013204</v>
      </c>
      <c r="B179" s="166" t="s">
        <v>188</v>
      </c>
      <c r="C179" s="168">
        <v>0</v>
      </c>
      <c r="D179" s="168">
        <v>0</v>
      </c>
      <c r="E179" s="168">
        <v>0</v>
      </c>
      <c r="F179" s="169">
        <f t="shared" si="2"/>
        <v>0</v>
      </c>
    </row>
    <row r="180" s="74" customFormat="1" ht="18" customHeight="1" spans="1:6">
      <c r="A180" s="166">
        <v>2013250</v>
      </c>
      <c r="B180" s="166" t="s">
        <v>99</v>
      </c>
      <c r="C180" s="168">
        <v>17.33</v>
      </c>
      <c r="D180" s="168">
        <v>30</v>
      </c>
      <c r="E180" s="168">
        <v>18</v>
      </c>
      <c r="F180" s="169">
        <f t="shared" si="2"/>
        <v>96.2777777777778</v>
      </c>
    </row>
    <row r="181" s="74" customFormat="1" ht="18" customHeight="1" spans="1:6">
      <c r="A181" s="166">
        <v>2013299</v>
      </c>
      <c r="B181" s="166" t="s">
        <v>189</v>
      </c>
      <c r="C181" s="168">
        <v>0</v>
      </c>
      <c r="D181" s="168">
        <v>249</v>
      </c>
      <c r="E181" s="168">
        <v>398</v>
      </c>
      <c r="F181" s="169">
        <f t="shared" si="2"/>
        <v>0</v>
      </c>
    </row>
    <row r="182" s="74" customFormat="1" ht="18" customHeight="1" spans="1:6">
      <c r="A182" s="166">
        <v>20133</v>
      </c>
      <c r="B182" s="167" t="s">
        <v>190</v>
      </c>
      <c r="C182" s="168">
        <f>SUM(C183:C188)</f>
        <v>399.24</v>
      </c>
      <c r="D182" s="168">
        <f>SUM(D183:D188)</f>
        <v>281</v>
      </c>
      <c r="E182" s="168">
        <f>SUM(E183:E188)</f>
        <v>256</v>
      </c>
      <c r="F182" s="169">
        <f t="shared" si="2"/>
        <v>155.953125</v>
      </c>
    </row>
    <row r="183" s="74" customFormat="1" ht="18" customHeight="1" spans="1:6">
      <c r="A183" s="166">
        <v>2013301</v>
      </c>
      <c r="B183" s="166" t="s">
        <v>90</v>
      </c>
      <c r="C183" s="168">
        <v>187.42</v>
      </c>
      <c r="D183" s="168">
        <v>141</v>
      </c>
      <c r="E183" s="168">
        <v>101</v>
      </c>
      <c r="F183" s="169">
        <f t="shared" si="2"/>
        <v>185.564356435644</v>
      </c>
    </row>
    <row r="184" s="74" customFormat="1" ht="18" customHeight="1" spans="1:6">
      <c r="A184" s="166">
        <v>2013302</v>
      </c>
      <c r="B184" s="166" t="s">
        <v>91</v>
      </c>
      <c r="C184" s="168">
        <v>0</v>
      </c>
      <c r="D184" s="168">
        <v>0</v>
      </c>
      <c r="E184" s="168">
        <v>0</v>
      </c>
      <c r="F184" s="169">
        <f t="shared" si="2"/>
        <v>0</v>
      </c>
    </row>
    <row r="185" s="74" customFormat="1" ht="18" customHeight="1" spans="1:6">
      <c r="A185" s="166">
        <v>2013303</v>
      </c>
      <c r="B185" s="166" t="s">
        <v>92</v>
      </c>
      <c r="C185" s="168">
        <v>0</v>
      </c>
      <c r="D185" s="168">
        <v>0</v>
      </c>
      <c r="E185" s="168">
        <v>0</v>
      </c>
      <c r="F185" s="169">
        <f t="shared" si="2"/>
        <v>0</v>
      </c>
    </row>
    <row r="186" s="74" customFormat="1" ht="18" customHeight="1" spans="1:6">
      <c r="A186" s="166">
        <v>2013304</v>
      </c>
      <c r="B186" s="166" t="s">
        <v>191</v>
      </c>
      <c r="C186" s="168">
        <v>0</v>
      </c>
      <c r="D186" s="168">
        <v>0</v>
      </c>
      <c r="E186" s="168">
        <v>0</v>
      </c>
      <c r="F186" s="169">
        <f t="shared" si="2"/>
        <v>0</v>
      </c>
    </row>
    <row r="187" s="74" customFormat="1" ht="18" customHeight="1" spans="1:6">
      <c r="A187" s="166">
        <v>2013350</v>
      </c>
      <c r="B187" s="166" t="s">
        <v>99</v>
      </c>
      <c r="C187" s="168">
        <v>41.82</v>
      </c>
      <c r="D187" s="168">
        <v>1</v>
      </c>
      <c r="E187" s="168">
        <v>40</v>
      </c>
      <c r="F187" s="169">
        <f t="shared" si="2"/>
        <v>104.55</v>
      </c>
    </row>
    <row r="188" s="74" customFormat="1" ht="18" customHeight="1" spans="1:6">
      <c r="A188" s="166">
        <v>2013399</v>
      </c>
      <c r="B188" s="166" t="s">
        <v>192</v>
      </c>
      <c r="C188" s="168">
        <v>170</v>
      </c>
      <c r="D188" s="168">
        <v>139</v>
      </c>
      <c r="E188" s="168">
        <v>115</v>
      </c>
      <c r="F188" s="169">
        <f t="shared" si="2"/>
        <v>147.826086956522</v>
      </c>
    </row>
    <row r="189" s="74" customFormat="1" ht="18" customHeight="1" spans="1:6">
      <c r="A189" s="166">
        <v>20134</v>
      </c>
      <c r="B189" s="167" t="s">
        <v>193</v>
      </c>
      <c r="C189" s="168">
        <f>SUM(C190:C196)</f>
        <v>214.45</v>
      </c>
      <c r="D189" s="168">
        <f>SUM(D190:D196)</f>
        <v>139</v>
      </c>
      <c r="E189" s="168">
        <f>SUM(E190:E196)</f>
        <v>138</v>
      </c>
      <c r="F189" s="169">
        <f t="shared" si="2"/>
        <v>155.398550724638</v>
      </c>
    </row>
    <row r="190" s="74" customFormat="1" ht="18" customHeight="1" spans="1:6">
      <c r="A190" s="166">
        <v>2013401</v>
      </c>
      <c r="B190" s="166" t="s">
        <v>90</v>
      </c>
      <c r="C190" s="168">
        <v>159.24</v>
      </c>
      <c r="D190" s="168">
        <v>111</v>
      </c>
      <c r="E190" s="168">
        <v>87</v>
      </c>
      <c r="F190" s="169">
        <f t="shared" si="2"/>
        <v>183.034482758621</v>
      </c>
    </row>
    <row r="191" s="74" customFormat="1" ht="18" customHeight="1" spans="1:6">
      <c r="A191" s="166">
        <v>2013402</v>
      </c>
      <c r="B191" s="166" t="s">
        <v>91</v>
      </c>
      <c r="C191" s="168">
        <v>0</v>
      </c>
      <c r="D191" s="168">
        <v>0</v>
      </c>
      <c r="E191" s="168">
        <v>0</v>
      </c>
      <c r="F191" s="169">
        <f t="shared" si="2"/>
        <v>0</v>
      </c>
    </row>
    <row r="192" s="74" customFormat="1" ht="18" customHeight="1" spans="1:6">
      <c r="A192" s="166">
        <v>2013403</v>
      </c>
      <c r="B192" s="166" t="s">
        <v>92</v>
      </c>
      <c r="C192" s="168">
        <v>0</v>
      </c>
      <c r="D192" s="168">
        <v>0</v>
      </c>
      <c r="E192" s="168">
        <v>0</v>
      </c>
      <c r="F192" s="169">
        <f t="shared" si="2"/>
        <v>0</v>
      </c>
    </row>
    <row r="193" s="74" customFormat="1" ht="18" customHeight="1" spans="1:6">
      <c r="A193" s="166">
        <v>2013404</v>
      </c>
      <c r="B193" s="166" t="s">
        <v>194</v>
      </c>
      <c r="C193" s="168">
        <v>45.21</v>
      </c>
      <c r="D193" s="168">
        <v>11</v>
      </c>
      <c r="E193" s="168">
        <v>36</v>
      </c>
      <c r="F193" s="169">
        <f t="shared" si="2"/>
        <v>125.583333333333</v>
      </c>
    </row>
    <row r="194" s="74" customFormat="1" ht="18" customHeight="1" spans="1:6">
      <c r="A194" s="166">
        <v>2013405</v>
      </c>
      <c r="B194" s="166" t="s">
        <v>195</v>
      </c>
      <c r="C194" s="168">
        <v>0</v>
      </c>
      <c r="D194" s="168">
        <v>0</v>
      </c>
      <c r="E194" s="168">
        <v>0</v>
      </c>
      <c r="F194" s="169">
        <f t="shared" si="2"/>
        <v>0</v>
      </c>
    </row>
    <row r="195" s="74" customFormat="1" ht="18" customHeight="1" spans="1:6">
      <c r="A195" s="166">
        <v>2013450</v>
      </c>
      <c r="B195" s="166" t="s">
        <v>99</v>
      </c>
      <c r="C195" s="168">
        <v>0</v>
      </c>
      <c r="D195" s="168">
        <v>0</v>
      </c>
      <c r="E195" s="168">
        <v>2</v>
      </c>
      <c r="F195" s="169">
        <f t="shared" si="2"/>
        <v>0</v>
      </c>
    </row>
    <row r="196" s="74" customFormat="1" ht="18" customHeight="1" spans="1:6">
      <c r="A196" s="166">
        <v>2013499</v>
      </c>
      <c r="B196" s="166" t="s">
        <v>196</v>
      </c>
      <c r="C196" s="168">
        <v>10</v>
      </c>
      <c r="D196" s="168">
        <v>17</v>
      </c>
      <c r="E196" s="168">
        <v>13</v>
      </c>
      <c r="F196" s="169">
        <f t="shared" ref="F196:F259" si="3">IF(E196=0,0,C196/E196*100)</f>
        <v>76.9230769230769</v>
      </c>
    </row>
    <row r="197" s="74" customFormat="1" ht="18" customHeight="1" spans="1:6">
      <c r="A197" s="166">
        <v>20135</v>
      </c>
      <c r="B197" s="167" t="s">
        <v>197</v>
      </c>
      <c r="C197" s="168">
        <f>SUM(C198:C202)</f>
        <v>0</v>
      </c>
      <c r="D197" s="168">
        <f>SUM(D198:D202)</f>
        <v>0</v>
      </c>
      <c r="E197" s="168">
        <f>SUM(E198:E202)</f>
        <v>0</v>
      </c>
      <c r="F197" s="169">
        <f t="shared" si="3"/>
        <v>0</v>
      </c>
    </row>
    <row r="198" s="74" customFormat="1" ht="18" customHeight="1" spans="1:6">
      <c r="A198" s="166">
        <v>2013501</v>
      </c>
      <c r="B198" s="166" t="s">
        <v>90</v>
      </c>
      <c r="C198" s="168">
        <v>0</v>
      </c>
      <c r="D198" s="168">
        <v>0</v>
      </c>
      <c r="E198" s="168">
        <v>0</v>
      </c>
      <c r="F198" s="169">
        <f t="shared" si="3"/>
        <v>0</v>
      </c>
    </row>
    <row r="199" s="74" customFormat="1" ht="18" customHeight="1" spans="1:6">
      <c r="A199" s="166">
        <v>2013502</v>
      </c>
      <c r="B199" s="166" t="s">
        <v>91</v>
      </c>
      <c r="C199" s="168">
        <v>0</v>
      </c>
      <c r="D199" s="168">
        <v>0</v>
      </c>
      <c r="E199" s="168">
        <v>0</v>
      </c>
      <c r="F199" s="169">
        <f t="shared" si="3"/>
        <v>0</v>
      </c>
    </row>
    <row r="200" s="74" customFormat="1" ht="18" customHeight="1" spans="1:6">
      <c r="A200" s="166">
        <v>2013503</v>
      </c>
      <c r="B200" s="166" t="s">
        <v>92</v>
      </c>
      <c r="C200" s="168">
        <v>0</v>
      </c>
      <c r="D200" s="168">
        <v>0</v>
      </c>
      <c r="E200" s="168">
        <v>0</v>
      </c>
      <c r="F200" s="169">
        <f t="shared" si="3"/>
        <v>0</v>
      </c>
    </row>
    <row r="201" s="74" customFormat="1" ht="18" customHeight="1" spans="1:6">
      <c r="A201" s="166">
        <v>2013550</v>
      </c>
      <c r="B201" s="166" t="s">
        <v>99</v>
      </c>
      <c r="C201" s="168">
        <v>0</v>
      </c>
      <c r="D201" s="168">
        <v>0</v>
      </c>
      <c r="E201" s="168">
        <v>0</v>
      </c>
      <c r="F201" s="169">
        <f t="shared" si="3"/>
        <v>0</v>
      </c>
    </row>
    <row r="202" s="74" customFormat="1" ht="18" customHeight="1" spans="1:6">
      <c r="A202" s="166">
        <v>2013599</v>
      </c>
      <c r="B202" s="166" t="s">
        <v>198</v>
      </c>
      <c r="C202" s="168">
        <v>0</v>
      </c>
      <c r="D202" s="168">
        <v>0</v>
      </c>
      <c r="E202" s="168">
        <v>0</v>
      </c>
      <c r="F202" s="169">
        <f t="shared" si="3"/>
        <v>0</v>
      </c>
    </row>
    <row r="203" s="74" customFormat="1" ht="18" customHeight="1" spans="1:6">
      <c r="A203" s="166">
        <v>20136</v>
      </c>
      <c r="B203" s="167" t="s">
        <v>199</v>
      </c>
      <c r="C203" s="168">
        <f>SUM(C204:C208)</f>
        <v>157.16</v>
      </c>
      <c r="D203" s="168">
        <f>SUM(D204:D208)</f>
        <v>162</v>
      </c>
      <c r="E203" s="168">
        <f>SUM(E204:E208)</f>
        <v>123</v>
      </c>
      <c r="F203" s="169">
        <f t="shared" si="3"/>
        <v>127.772357723577</v>
      </c>
    </row>
    <row r="204" s="74" customFormat="1" ht="18" customHeight="1" spans="1:6">
      <c r="A204" s="166">
        <v>2013601</v>
      </c>
      <c r="B204" s="166" t="s">
        <v>90</v>
      </c>
      <c r="C204" s="168">
        <v>0</v>
      </c>
      <c r="D204" s="168">
        <v>0</v>
      </c>
      <c r="E204" s="168">
        <v>0</v>
      </c>
      <c r="F204" s="169">
        <f t="shared" si="3"/>
        <v>0</v>
      </c>
    </row>
    <row r="205" s="74" customFormat="1" ht="18" customHeight="1" spans="1:6">
      <c r="A205" s="166">
        <v>2013602</v>
      </c>
      <c r="B205" s="166" t="s">
        <v>91</v>
      </c>
      <c r="C205" s="168">
        <v>0</v>
      </c>
      <c r="D205" s="168">
        <v>0</v>
      </c>
      <c r="E205" s="168">
        <v>0</v>
      </c>
      <c r="F205" s="169">
        <f t="shared" si="3"/>
        <v>0</v>
      </c>
    </row>
    <row r="206" s="74" customFormat="1" ht="18" customHeight="1" spans="1:6">
      <c r="A206" s="166">
        <v>2013603</v>
      </c>
      <c r="B206" s="166" t="s">
        <v>92</v>
      </c>
      <c r="C206" s="168">
        <v>0</v>
      </c>
      <c r="D206" s="168">
        <v>0</v>
      </c>
      <c r="E206" s="168">
        <v>0</v>
      </c>
      <c r="F206" s="169">
        <f t="shared" si="3"/>
        <v>0</v>
      </c>
    </row>
    <row r="207" s="74" customFormat="1" ht="18" customHeight="1" spans="1:6">
      <c r="A207" s="166">
        <v>2013650</v>
      </c>
      <c r="B207" s="166" t="s">
        <v>99</v>
      </c>
      <c r="C207" s="168">
        <v>157.16</v>
      </c>
      <c r="D207" s="168">
        <v>162</v>
      </c>
      <c r="E207" s="168">
        <v>123</v>
      </c>
      <c r="F207" s="169">
        <f t="shared" si="3"/>
        <v>127.772357723577</v>
      </c>
    </row>
    <row r="208" s="74" customFormat="1" ht="18" customHeight="1" spans="1:6">
      <c r="A208" s="166">
        <v>2013699</v>
      </c>
      <c r="B208" s="166" t="s">
        <v>200</v>
      </c>
      <c r="C208" s="168">
        <v>0</v>
      </c>
      <c r="D208" s="168">
        <v>0</v>
      </c>
      <c r="E208" s="168">
        <v>0</v>
      </c>
      <c r="F208" s="169">
        <f t="shared" si="3"/>
        <v>0</v>
      </c>
    </row>
    <row r="209" s="74" customFormat="1" ht="18" customHeight="1" spans="1:6">
      <c r="A209" s="166">
        <v>20137</v>
      </c>
      <c r="B209" s="167" t="s">
        <v>201</v>
      </c>
      <c r="C209" s="168">
        <f>SUM(C210:C215)</f>
        <v>0</v>
      </c>
      <c r="D209" s="168">
        <f>SUM(D210:D215)</f>
        <v>0</v>
      </c>
      <c r="E209" s="168">
        <f>SUM(E210:E215)</f>
        <v>6</v>
      </c>
      <c r="F209" s="169">
        <f t="shared" si="3"/>
        <v>0</v>
      </c>
    </row>
    <row r="210" s="74" customFormat="1" ht="18" customHeight="1" spans="1:6">
      <c r="A210" s="166">
        <v>2013701</v>
      </c>
      <c r="B210" s="166" t="s">
        <v>90</v>
      </c>
      <c r="C210" s="168">
        <v>0</v>
      </c>
      <c r="D210" s="168">
        <v>0</v>
      </c>
      <c r="E210" s="168">
        <v>0</v>
      </c>
      <c r="F210" s="169">
        <f t="shared" si="3"/>
        <v>0</v>
      </c>
    </row>
    <row r="211" s="74" customFormat="1" ht="18" customHeight="1" spans="1:6">
      <c r="A211" s="166">
        <v>2013702</v>
      </c>
      <c r="B211" s="166" t="s">
        <v>91</v>
      </c>
      <c r="C211" s="168">
        <v>0</v>
      </c>
      <c r="D211" s="168">
        <v>0</v>
      </c>
      <c r="E211" s="168">
        <v>0</v>
      </c>
      <c r="F211" s="169">
        <f t="shared" si="3"/>
        <v>0</v>
      </c>
    </row>
    <row r="212" s="74" customFormat="1" ht="18" customHeight="1" spans="1:6">
      <c r="A212" s="166">
        <v>2013703</v>
      </c>
      <c r="B212" s="166" t="s">
        <v>92</v>
      </c>
      <c r="C212" s="168">
        <v>0</v>
      </c>
      <c r="D212" s="168">
        <v>0</v>
      </c>
      <c r="E212" s="168">
        <v>0</v>
      </c>
      <c r="F212" s="169">
        <f t="shared" si="3"/>
        <v>0</v>
      </c>
    </row>
    <row r="213" s="74" customFormat="1" ht="18" customHeight="1" spans="1:6">
      <c r="A213" s="166">
        <v>2013704</v>
      </c>
      <c r="B213" s="166" t="s">
        <v>202</v>
      </c>
      <c r="C213" s="168">
        <v>0</v>
      </c>
      <c r="D213" s="168">
        <v>0</v>
      </c>
      <c r="E213" s="168">
        <v>0</v>
      </c>
      <c r="F213" s="169">
        <f t="shared" si="3"/>
        <v>0</v>
      </c>
    </row>
    <row r="214" s="74" customFormat="1" ht="18" customHeight="1" spans="1:6">
      <c r="A214" s="166">
        <v>2013750</v>
      </c>
      <c r="B214" s="166" t="s">
        <v>99</v>
      </c>
      <c r="C214" s="168">
        <v>0</v>
      </c>
      <c r="D214" s="168">
        <v>0</v>
      </c>
      <c r="E214" s="168">
        <v>0</v>
      </c>
      <c r="F214" s="169">
        <f t="shared" si="3"/>
        <v>0</v>
      </c>
    </row>
    <row r="215" s="74" customFormat="1" ht="18" customHeight="1" spans="1:6">
      <c r="A215" s="166">
        <v>2013799</v>
      </c>
      <c r="B215" s="166" t="s">
        <v>203</v>
      </c>
      <c r="C215" s="168">
        <v>0</v>
      </c>
      <c r="D215" s="168">
        <v>0</v>
      </c>
      <c r="E215" s="168">
        <v>6</v>
      </c>
      <c r="F215" s="169">
        <f t="shared" si="3"/>
        <v>0</v>
      </c>
    </row>
    <row r="216" s="74" customFormat="1" ht="18" customHeight="1" spans="1:6">
      <c r="A216" s="166">
        <v>20138</v>
      </c>
      <c r="B216" s="167" t="s">
        <v>204</v>
      </c>
      <c r="C216" s="168">
        <f>SUM(C217:C230)</f>
        <v>1487.79</v>
      </c>
      <c r="D216" s="168">
        <f>SUM(D217:D230)</f>
        <v>1630</v>
      </c>
      <c r="E216" s="168">
        <f>SUM(E217:E230)</f>
        <v>1385</v>
      </c>
      <c r="F216" s="169">
        <f t="shared" si="3"/>
        <v>107.421660649819</v>
      </c>
    </row>
    <row r="217" s="74" customFormat="1" ht="18" customHeight="1" spans="1:6">
      <c r="A217" s="166">
        <v>2013801</v>
      </c>
      <c r="B217" s="166" t="s">
        <v>90</v>
      </c>
      <c r="C217" s="168">
        <v>1165.72</v>
      </c>
      <c r="D217" s="168">
        <v>892</v>
      </c>
      <c r="E217" s="168">
        <v>858</v>
      </c>
      <c r="F217" s="169">
        <f t="shared" si="3"/>
        <v>135.864801864802</v>
      </c>
    </row>
    <row r="218" s="74" customFormat="1" ht="18" customHeight="1" spans="1:6">
      <c r="A218" s="166">
        <v>2013802</v>
      </c>
      <c r="B218" s="166" t="s">
        <v>91</v>
      </c>
      <c r="C218" s="168">
        <v>0</v>
      </c>
      <c r="D218" s="168">
        <v>0</v>
      </c>
      <c r="E218" s="168">
        <v>0</v>
      </c>
      <c r="F218" s="169">
        <f t="shared" si="3"/>
        <v>0</v>
      </c>
    </row>
    <row r="219" s="74" customFormat="1" ht="18" customHeight="1" spans="1:6">
      <c r="A219" s="166">
        <v>2013803</v>
      </c>
      <c r="B219" s="166" t="s">
        <v>92</v>
      </c>
      <c r="C219" s="168">
        <v>0</v>
      </c>
      <c r="D219" s="168">
        <v>0</v>
      </c>
      <c r="E219" s="168">
        <v>0</v>
      </c>
      <c r="F219" s="169">
        <f t="shared" si="3"/>
        <v>0</v>
      </c>
    </row>
    <row r="220" s="74" customFormat="1" ht="18" customHeight="1" spans="1:6">
      <c r="A220" s="166">
        <v>2013804</v>
      </c>
      <c r="B220" s="166" t="s">
        <v>205</v>
      </c>
      <c r="C220" s="168">
        <v>0</v>
      </c>
      <c r="D220" s="168">
        <v>0</v>
      </c>
      <c r="E220" s="168">
        <v>0</v>
      </c>
      <c r="F220" s="169">
        <f t="shared" si="3"/>
        <v>0</v>
      </c>
    </row>
    <row r="221" s="74" customFormat="1" ht="18" customHeight="1" spans="1:6">
      <c r="A221" s="166">
        <v>2013805</v>
      </c>
      <c r="B221" s="166" t="s">
        <v>206</v>
      </c>
      <c r="C221" s="168">
        <v>162.53</v>
      </c>
      <c r="D221" s="168">
        <v>55</v>
      </c>
      <c r="E221" s="168">
        <v>35</v>
      </c>
      <c r="F221" s="169">
        <f t="shared" si="3"/>
        <v>464.371428571429</v>
      </c>
    </row>
    <row r="222" s="74" customFormat="1" ht="18" customHeight="1" spans="1:6">
      <c r="A222" s="166">
        <v>2013808</v>
      </c>
      <c r="B222" s="166" t="s">
        <v>131</v>
      </c>
      <c r="C222" s="168">
        <v>0</v>
      </c>
      <c r="D222" s="168">
        <v>0</v>
      </c>
      <c r="E222" s="168">
        <v>0</v>
      </c>
      <c r="F222" s="169">
        <f t="shared" si="3"/>
        <v>0</v>
      </c>
    </row>
    <row r="223" s="74" customFormat="1" ht="18" customHeight="1" spans="1:6">
      <c r="A223" s="166">
        <v>2013810</v>
      </c>
      <c r="B223" s="166" t="s">
        <v>207</v>
      </c>
      <c r="C223" s="168">
        <v>0</v>
      </c>
      <c r="D223" s="168">
        <v>0</v>
      </c>
      <c r="E223" s="168">
        <v>0</v>
      </c>
      <c r="F223" s="169">
        <f t="shared" si="3"/>
        <v>0</v>
      </c>
    </row>
    <row r="224" s="74" customFormat="1" ht="18" customHeight="1" spans="1:6">
      <c r="A224" s="166">
        <v>2013812</v>
      </c>
      <c r="B224" s="166" t="s">
        <v>208</v>
      </c>
      <c r="C224" s="168">
        <v>0</v>
      </c>
      <c r="D224" s="168">
        <v>1</v>
      </c>
      <c r="E224" s="168">
        <v>1</v>
      </c>
      <c r="F224" s="169">
        <f t="shared" si="3"/>
        <v>0</v>
      </c>
    </row>
    <row r="225" s="74" customFormat="1" ht="18" customHeight="1" spans="1:6">
      <c r="A225" s="166">
        <v>2013813</v>
      </c>
      <c r="B225" s="166" t="s">
        <v>209</v>
      </c>
      <c r="C225" s="168">
        <v>0</v>
      </c>
      <c r="D225" s="168">
        <v>0</v>
      </c>
      <c r="E225" s="168">
        <v>0</v>
      </c>
      <c r="F225" s="169">
        <f t="shared" si="3"/>
        <v>0</v>
      </c>
    </row>
    <row r="226" s="74" customFormat="1" ht="18" customHeight="1" spans="1:6">
      <c r="A226" s="166">
        <v>2013814</v>
      </c>
      <c r="B226" s="166" t="s">
        <v>210</v>
      </c>
      <c r="C226" s="168">
        <v>0</v>
      </c>
      <c r="D226" s="168">
        <v>0</v>
      </c>
      <c r="E226" s="168">
        <v>0</v>
      </c>
      <c r="F226" s="169">
        <f t="shared" si="3"/>
        <v>0</v>
      </c>
    </row>
    <row r="227" s="74" customFormat="1" ht="18" customHeight="1" spans="1:6">
      <c r="A227" s="166">
        <v>2013815</v>
      </c>
      <c r="B227" s="166" t="s">
        <v>211</v>
      </c>
      <c r="C227" s="168">
        <v>0</v>
      </c>
      <c r="D227" s="168">
        <v>0</v>
      </c>
      <c r="E227" s="168">
        <v>0</v>
      </c>
      <c r="F227" s="169">
        <f t="shared" si="3"/>
        <v>0</v>
      </c>
    </row>
    <row r="228" s="74" customFormat="1" ht="18" customHeight="1" spans="1:6">
      <c r="A228" s="166">
        <v>2013816</v>
      </c>
      <c r="B228" s="166" t="s">
        <v>212</v>
      </c>
      <c r="C228" s="168">
        <v>0</v>
      </c>
      <c r="D228" s="168">
        <v>85</v>
      </c>
      <c r="E228" s="168">
        <v>65</v>
      </c>
      <c r="F228" s="169">
        <f t="shared" si="3"/>
        <v>0</v>
      </c>
    </row>
    <row r="229" s="74" customFormat="1" ht="18" customHeight="1" spans="1:6">
      <c r="A229" s="166">
        <v>2013850</v>
      </c>
      <c r="B229" s="166" t="s">
        <v>99</v>
      </c>
      <c r="C229" s="168">
        <v>159.54</v>
      </c>
      <c r="D229" s="168">
        <v>340</v>
      </c>
      <c r="E229" s="168">
        <v>232</v>
      </c>
      <c r="F229" s="169">
        <f t="shared" si="3"/>
        <v>68.7672413793103</v>
      </c>
    </row>
    <row r="230" s="74" customFormat="1" ht="18" customHeight="1" spans="1:6">
      <c r="A230" s="166">
        <v>2013899</v>
      </c>
      <c r="B230" s="166" t="s">
        <v>213</v>
      </c>
      <c r="C230" s="168">
        <v>0</v>
      </c>
      <c r="D230" s="168">
        <v>257</v>
      </c>
      <c r="E230" s="168">
        <v>194</v>
      </c>
      <c r="F230" s="169">
        <f t="shared" si="3"/>
        <v>0</v>
      </c>
    </row>
    <row r="231" s="74" customFormat="1" ht="18" customHeight="1" spans="1:6">
      <c r="A231" s="166">
        <v>20199</v>
      </c>
      <c r="B231" s="167" t="s">
        <v>214</v>
      </c>
      <c r="C231" s="168">
        <f>SUM(C232:C233)</f>
        <v>10810.86</v>
      </c>
      <c r="D231" s="168">
        <f>SUM(D232:D233)</f>
        <v>5754</v>
      </c>
      <c r="E231" s="168">
        <f>SUM(E232:E233)</f>
        <v>5158</v>
      </c>
      <c r="F231" s="169">
        <f t="shared" si="3"/>
        <v>209.594028693292</v>
      </c>
    </row>
    <row r="232" s="74" customFormat="1" ht="18" customHeight="1" spans="1:6">
      <c r="A232" s="166">
        <v>2019901</v>
      </c>
      <c r="B232" s="166" t="s">
        <v>215</v>
      </c>
      <c r="C232" s="168">
        <v>0</v>
      </c>
      <c r="D232" s="168">
        <v>0</v>
      </c>
      <c r="E232" s="168">
        <v>0</v>
      </c>
      <c r="F232" s="169">
        <f t="shared" si="3"/>
        <v>0</v>
      </c>
    </row>
    <row r="233" s="74" customFormat="1" ht="18" customHeight="1" spans="1:6">
      <c r="A233" s="166">
        <v>2019999</v>
      </c>
      <c r="B233" s="166" t="s">
        <v>216</v>
      </c>
      <c r="C233" s="168">
        <f>10677.86+133</f>
        <v>10810.86</v>
      </c>
      <c r="D233" s="168">
        <v>5754</v>
      </c>
      <c r="E233" s="168">
        <v>5158</v>
      </c>
      <c r="F233" s="169">
        <f t="shared" si="3"/>
        <v>209.594028693292</v>
      </c>
    </row>
    <row r="234" s="74" customFormat="1" ht="18" customHeight="1" spans="1:6">
      <c r="A234" s="166">
        <v>202</v>
      </c>
      <c r="B234" s="167" t="s">
        <v>217</v>
      </c>
      <c r="C234" s="168">
        <f>C235+C242+C245+C248+C254+C259+C261+C266+C272</f>
        <v>0</v>
      </c>
      <c r="D234" s="168">
        <f>D235+D242+D245+D248+D254+D259+D261+D266+D272</f>
        <v>0</v>
      </c>
      <c r="E234" s="168">
        <f>E235+E242+E245+E248+E254+E259+E261+E266+E272</f>
        <v>0</v>
      </c>
      <c r="F234" s="169">
        <f t="shared" si="3"/>
        <v>0</v>
      </c>
    </row>
    <row r="235" s="74" customFormat="1" ht="18" customHeight="1" spans="1:6">
      <c r="A235" s="166">
        <v>20201</v>
      </c>
      <c r="B235" s="167" t="s">
        <v>218</v>
      </c>
      <c r="C235" s="168">
        <f>SUM(C236:C241)</f>
        <v>0</v>
      </c>
      <c r="D235" s="168">
        <f>SUM(D236:D241)</f>
        <v>0</v>
      </c>
      <c r="E235" s="168">
        <f>SUM(E236:E241)</f>
        <v>0</v>
      </c>
      <c r="F235" s="169">
        <f t="shared" si="3"/>
        <v>0</v>
      </c>
    </row>
    <row r="236" s="74" customFormat="1" ht="18" customHeight="1" spans="1:6">
      <c r="A236" s="166">
        <v>2020101</v>
      </c>
      <c r="B236" s="166" t="s">
        <v>90</v>
      </c>
      <c r="C236" s="168">
        <v>0</v>
      </c>
      <c r="D236" s="168">
        <v>0</v>
      </c>
      <c r="E236" s="168">
        <v>0</v>
      </c>
      <c r="F236" s="169">
        <f t="shared" si="3"/>
        <v>0</v>
      </c>
    </row>
    <row r="237" s="74" customFormat="1" ht="18" customHeight="1" spans="1:6">
      <c r="A237" s="166">
        <v>2020102</v>
      </c>
      <c r="B237" s="166" t="s">
        <v>91</v>
      </c>
      <c r="C237" s="168">
        <v>0</v>
      </c>
      <c r="D237" s="168">
        <v>0</v>
      </c>
      <c r="E237" s="168">
        <v>0</v>
      </c>
      <c r="F237" s="169">
        <f t="shared" si="3"/>
        <v>0</v>
      </c>
    </row>
    <row r="238" s="74" customFormat="1" ht="18" customHeight="1" spans="1:6">
      <c r="A238" s="166">
        <v>2020103</v>
      </c>
      <c r="B238" s="166" t="s">
        <v>92</v>
      </c>
      <c r="C238" s="168">
        <v>0</v>
      </c>
      <c r="D238" s="168">
        <v>0</v>
      </c>
      <c r="E238" s="168">
        <v>0</v>
      </c>
      <c r="F238" s="169">
        <f t="shared" si="3"/>
        <v>0</v>
      </c>
    </row>
    <row r="239" s="74" customFormat="1" ht="18" customHeight="1" spans="1:6">
      <c r="A239" s="166">
        <v>2020104</v>
      </c>
      <c r="B239" s="166" t="s">
        <v>185</v>
      </c>
      <c r="C239" s="168">
        <v>0</v>
      </c>
      <c r="D239" s="168">
        <v>0</v>
      </c>
      <c r="E239" s="168">
        <v>0</v>
      </c>
      <c r="F239" s="169">
        <f t="shared" si="3"/>
        <v>0</v>
      </c>
    </row>
    <row r="240" s="74" customFormat="1" ht="18" customHeight="1" spans="1:6">
      <c r="A240" s="166">
        <v>2020150</v>
      </c>
      <c r="B240" s="166" t="s">
        <v>99</v>
      </c>
      <c r="C240" s="168">
        <v>0</v>
      </c>
      <c r="D240" s="168">
        <v>0</v>
      </c>
      <c r="E240" s="168">
        <v>0</v>
      </c>
      <c r="F240" s="169">
        <f t="shared" si="3"/>
        <v>0</v>
      </c>
    </row>
    <row r="241" s="74" customFormat="1" ht="18" customHeight="1" spans="1:6">
      <c r="A241" s="166">
        <v>2020199</v>
      </c>
      <c r="B241" s="166" t="s">
        <v>219</v>
      </c>
      <c r="C241" s="168">
        <v>0</v>
      </c>
      <c r="D241" s="168">
        <v>0</v>
      </c>
      <c r="E241" s="168">
        <v>0</v>
      </c>
      <c r="F241" s="169">
        <f t="shared" si="3"/>
        <v>0</v>
      </c>
    </row>
    <row r="242" s="74" customFormat="1" ht="18" customHeight="1" spans="1:6">
      <c r="A242" s="166">
        <v>20202</v>
      </c>
      <c r="B242" s="167" t="s">
        <v>220</v>
      </c>
      <c r="C242" s="168">
        <f>SUM(C243:C244)</f>
        <v>0</v>
      </c>
      <c r="D242" s="168">
        <f>SUM(D243:D244)</f>
        <v>0</v>
      </c>
      <c r="E242" s="168">
        <f>SUM(E243:E244)</f>
        <v>0</v>
      </c>
      <c r="F242" s="169">
        <f t="shared" si="3"/>
        <v>0</v>
      </c>
    </row>
    <row r="243" s="74" customFormat="1" ht="18" customHeight="1" spans="1:6">
      <c r="A243" s="166">
        <v>2020201</v>
      </c>
      <c r="B243" s="166" t="s">
        <v>221</v>
      </c>
      <c r="C243" s="168">
        <v>0</v>
      </c>
      <c r="D243" s="168">
        <v>0</v>
      </c>
      <c r="E243" s="168">
        <v>0</v>
      </c>
      <c r="F243" s="169">
        <f t="shared" si="3"/>
        <v>0</v>
      </c>
    </row>
    <row r="244" s="74" customFormat="1" ht="18" customHeight="1" spans="1:6">
      <c r="A244" s="166">
        <v>2020202</v>
      </c>
      <c r="B244" s="166" t="s">
        <v>222</v>
      </c>
      <c r="C244" s="168">
        <v>0</v>
      </c>
      <c r="D244" s="168">
        <v>0</v>
      </c>
      <c r="E244" s="168">
        <v>0</v>
      </c>
      <c r="F244" s="169">
        <f t="shared" si="3"/>
        <v>0</v>
      </c>
    </row>
    <row r="245" s="74" customFormat="1" ht="18" customHeight="1" spans="1:6">
      <c r="A245" s="166">
        <v>20203</v>
      </c>
      <c r="B245" s="167" t="s">
        <v>223</v>
      </c>
      <c r="C245" s="168">
        <f>SUM(C246:C247)</f>
        <v>0</v>
      </c>
      <c r="D245" s="168">
        <f>SUM(D246:D247)</f>
        <v>0</v>
      </c>
      <c r="E245" s="168">
        <f>SUM(E246:E247)</f>
        <v>0</v>
      </c>
      <c r="F245" s="169">
        <f t="shared" si="3"/>
        <v>0</v>
      </c>
    </row>
    <row r="246" s="74" customFormat="1" ht="18" customHeight="1" spans="1:6">
      <c r="A246" s="166">
        <v>2020304</v>
      </c>
      <c r="B246" s="166" t="s">
        <v>224</v>
      </c>
      <c r="C246" s="168">
        <v>0</v>
      </c>
      <c r="D246" s="168">
        <v>0</v>
      </c>
      <c r="E246" s="168">
        <v>0</v>
      </c>
      <c r="F246" s="169">
        <f t="shared" si="3"/>
        <v>0</v>
      </c>
    </row>
    <row r="247" s="74" customFormat="1" ht="18" customHeight="1" spans="1:6">
      <c r="A247" s="166">
        <v>2020306</v>
      </c>
      <c r="B247" s="166" t="s">
        <v>225</v>
      </c>
      <c r="C247" s="168">
        <v>0</v>
      </c>
      <c r="D247" s="168">
        <v>0</v>
      </c>
      <c r="E247" s="168">
        <v>0</v>
      </c>
      <c r="F247" s="169">
        <f t="shared" si="3"/>
        <v>0</v>
      </c>
    </row>
    <row r="248" s="74" customFormat="1" ht="18" customHeight="1" spans="1:6">
      <c r="A248" s="166">
        <v>20204</v>
      </c>
      <c r="B248" s="167" t="s">
        <v>226</v>
      </c>
      <c r="C248" s="168">
        <f>SUM(C249:C253)</f>
        <v>0</v>
      </c>
      <c r="D248" s="168">
        <f>SUM(D249:D253)</f>
        <v>0</v>
      </c>
      <c r="E248" s="168">
        <f>SUM(E249:E253)</f>
        <v>0</v>
      </c>
      <c r="F248" s="169">
        <f t="shared" si="3"/>
        <v>0</v>
      </c>
    </row>
    <row r="249" s="74" customFormat="1" ht="18" customHeight="1" spans="1:6">
      <c r="A249" s="166">
        <v>2020401</v>
      </c>
      <c r="B249" s="166" t="s">
        <v>227</v>
      </c>
      <c r="C249" s="168">
        <v>0</v>
      </c>
      <c r="D249" s="168">
        <v>0</v>
      </c>
      <c r="E249" s="168">
        <v>0</v>
      </c>
      <c r="F249" s="169">
        <f t="shared" si="3"/>
        <v>0</v>
      </c>
    </row>
    <row r="250" s="74" customFormat="1" ht="18" customHeight="1" spans="1:6">
      <c r="A250" s="166">
        <v>2020402</v>
      </c>
      <c r="B250" s="166" t="s">
        <v>228</v>
      </c>
      <c r="C250" s="168">
        <v>0</v>
      </c>
      <c r="D250" s="168">
        <v>0</v>
      </c>
      <c r="E250" s="168">
        <v>0</v>
      </c>
      <c r="F250" s="169">
        <f t="shared" si="3"/>
        <v>0</v>
      </c>
    </row>
    <row r="251" s="74" customFormat="1" ht="18" customHeight="1" spans="1:6">
      <c r="A251" s="166">
        <v>2020403</v>
      </c>
      <c r="B251" s="166" t="s">
        <v>229</v>
      </c>
      <c r="C251" s="168">
        <v>0</v>
      </c>
      <c r="D251" s="168">
        <v>0</v>
      </c>
      <c r="E251" s="168">
        <v>0</v>
      </c>
      <c r="F251" s="169">
        <f t="shared" si="3"/>
        <v>0</v>
      </c>
    </row>
    <row r="252" s="74" customFormat="1" ht="18" customHeight="1" spans="1:6">
      <c r="A252" s="166">
        <v>2020404</v>
      </c>
      <c r="B252" s="166" t="s">
        <v>230</v>
      </c>
      <c r="C252" s="168">
        <v>0</v>
      </c>
      <c r="D252" s="168">
        <v>0</v>
      </c>
      <c r="E252" s="168">
        <v>0</v>
      </c>
      <c r="F252" s="169">
        <f t="shared" si="3"/>
        <v>0</v>
      </c>
    </row>
    <row r="253" s="74" customFormat="1" ht="18" customHeight="1" spans="1:6">
      <c r="A253" s="166">
        <v>2020499</v>
      </c>
      <c r="B253" s="166" t="s">
        <v>231</v>
      </c>
      <c r="C253" s="168">
        <v>0</v>
      </c>
      <c r="D253" s="168">
        <v>0</v>
      </c>
      <c r="E253" s="168">
        <v>0</v>
      </c>
      <c r="F253" s="169">
        <f t="shared" si="3"/>
        <v>0</v>
      </c>
    </row>
    <row r="254" s="74" customFormat="1" ht="18" customHeight="1" spans="1:6">
      <c r="A254" s="166">
        <v>20205</v>
      </c>
      <c r="B254" s="167" t="s">
        <v>232</v>
      </c>
      <c r="C254" s="168">
        <f>SUM(C255:C258)</f>
        <v>0</v>
      </c>
      <c r="D254" s="168">
        <f>SUM(D255:D258)</f>
        <v>0</v>
      </c>
      <c r="E254" s="168">
        <f>SUM(E255:E258)</f>
        <v>0</v>
      </c>
      <c r="F254" s="169">
        <f t="shared" si="3"/>
        <v>0</v>
      </c>
    </row>
    <row r="255" s="74" customFormat="1" ht="18" customHeight="1" spans="1:6">
      <c r="A255" s="166">
        <v>2020503</v>
      </c>
      <c r="B255" s="166" t="s">
        <v>233</v>
      </c>
      <c r="C255" s="168">
        <v>0</v>
      </c>
      <c r="D255" s="168">
        <v>0</v>
      </c>
      <c r="E255" s="168">
        <v>0</v>
      </c>
      <c r="F255" s="169">
        <f t="shared" si="3"/>
        <v>0</v>
      </c>
    </row>
    <row r="256" s="74" customFormat="1" ht="18" customHeight="1" spans="1:6">
      <c r="A256" s="166">
        <v>2020504</v>
      </c>
      <c r="B256" s="166" t="s">
        <v>234</v>
      </c>
      <c r="C256" s="168">
        <v>0</v>
      </c>
      <c r="D256" s="168">
        <v>0</v>
      </c>
      <c r="E256" s="168">
        <v>0</v>
      </c>
      <c r="F256" s="169">
        <f t="shared" si="3"/>
        <v>0</v>
      </c>
    </row>
    <row r="257" s="74" customFormat="1" ht="18" customHeight="1" spans="1:6">
      <c r="A257" s="166">
        <v>2020505</v>
      </c>
      <c r="B257" s="166" t="s">
        <v>235</v>
      </c>
      <c r="C257" s="168">
        <v>0</v>
      </c>
      <c r="D257" s="168">
        <v>0</v>
      </c>
      <c r="E257" s="168">
        <v>0</v>
      </c>
      <c r="F257" s="169">
        <f t="shared" si="3"/>
        <v>0</v>
      </c>
    </row>
    <row r="258" s="74" customFormat="1" ht="18" customHeight="1" spans="1:6">
      <c r="A258" s="166">
        <v>2020599</v>
      </c>
      <c r="B258" s="166" t="s">
        <v>236</v>
      </c>
      <c r="C258" s="168">
        <v>0</v>
      </c>
      <c r="D258" s="168">
        <v>0</v>
      </c>
      <c r="E258" s="168">
        <v>0</v>
      </c>
      <c r="F258" s="169">
        <f t="shared" si="3"/>
        <v>0</v>
      </c>
    </row>
    <row r="259" s="74" customFormat="1" ht="18" customHeight="1" spans="1:6">
      <c r="A259" s="166">
        <v>20206</v>
      </c>
      <c r="B259" s="167" t="s">
        <v>237</v>
      </c>
      <c r="C259" s="168">
        <f>C260</f>
        <v>0</v>
      </c>
      <c r="D259" s="168">
        <f>D260</f>
        <v>0</v>
      </c>
      <c r="E259" s="168">
        <f>E260</f>
        <v>0</v>
      </c>
      <c r="F259" s="169">
        <f t="shared" si="3"/>
        <v>0</v>
      </c>
    </row>
    <row r="260" s="74" customFormat="1" ht="18" customHeight="1" spans="1:6">
      <c r="A260" s="166">
        <v>2020601</v>
      </c>
      <c r="B260" s="166" t="s">
        <v>238</v>
      </c>
      <c r="C260" s="168">
        <v>0</v>
      </c>
      <c r="D260" s="168">
        <v>0</v>
      </c>
      <c r="E260" s="168">
        <v>0</v>
      </c>
      <c r="F260" s="169">
        <f t="shared" ref="F260:F323" si="4">IF(E260=0,0,C260/E260*100)</f>
        <v>0</v>
      </c>
    </row>
    <row r="261" s="74" customFormat="1" ht="18" customHeight="1" spans="1:6">
      <c r="A261" s="166">
        <v>20207</v>
      </c>
      <c r="B261" s="167" t="s">
        <v>239</v>
      </c>
      <c r="C261" s="168">
        <f>SUM(C262:C265)</f>
        <v>0</v>
      </c>
      <c r="D261" s="168">
        <f>SUM(D262:D265)</f>
        <v>0</v>
      </c>
      <c r="E261" s="168">
        <f>SUM(E262:E265)</f>
        <v>0</v>
      </c>
      <c r="F261" s="169">
        <f t="shared" si="4"/>
        <v>0</v>
      </c>
    </row>
    <row r="262" s="74" customFormat="1" ht="18" customHeight="1" spans="1:6">
      <c r="A262" s="166">
        <v>2020701</v>
      </c>
      <c r="B262" s="166" t="s">
        <v>240</v>
      </c>
      <c r="C262" s="168">
        <v>0</v>
      </c>
      <c r="D262" s="168">
        <v>0</v>
      </c>
      <c r="E262" s="168">
        <v>0</v>
      </c>
      <c r="F262" s="169">
        <f t="shared" si="4"/>
        <v>0</v>
      </c>
    </row>
    <row r="263" s="74" customFormat="1" ht="18" customHeight="1" spans="1:6">
      <c r="A263" s="166">
        <v>2020702</v>
      </c>
      <c r="B263" s="166" t="s">
        <v>241</v>
      </c>
      <c r="C263" s="168">
        <v>0</v>
      </c>
      <c r="D263" s="168">
        <v>0</v>
      </c>
      <c r="E263" s="168">
        <v>0</v>
      </c>
      <c r="F263" s="169">
        <f t="shared" si="4"/>
        <v>0</v>
      </c>
    </row>
    <row r="264" s="74" customFormat="1" ht="18" customHeight="1" spans="1:6">
      <c r="A264" s="166">
        <v>2020703</v>
      </c>
      <c r="B264" s="166" t="s">
        <v>242</v>
      </c>
      <c r="C264" s="168">
        <v>0</v>
      </c>
      <c r="D264" s="168">
        <v>0</v>
      </c>
      <c r="E264" s="168">
        <v>0</v>
      </c>
      <c r="F264" s="169">
        <f t="shared" si="4"/>
        <v>0</v>
      </c>
    </row>
    <row r="265" s="74" customFormat="1" ht="18" customHeight="1" spans="1:6">
      <c r="A265" s="166">
        <v>2020799</v>
      </c>
      <c r="B265" s="166" t="s">
        <v>243</v>
      </c>
      <c r="C265" s="168">
        <v>0</v>
      </c>
      <c r="D265" s="168">
        <v>0</v>
      </c>
      <c r="E265" s="168">
        <v>0</v>
      </c>
      <c r="F265" s="169">
        <f t="shared" si="4"/>
        <v>0</v>
      </c>
    </row>
    <row r="266" s="74" customFormat="1" ht="18" customHeight="1" spans="1:6">
      <c r="A266" s="166">
        <v>20208</v>
      </c>
      <c r="B266" s="167" t="s">
        <v>244</v>
      </c>
      <c r="C266" s="168">
        <f>SUM(C267:C271)</f>
        <v>0</v>
      </c>
      <c r="D266" s="168">
        <f>SUM(D267:D271)</f>
        <v>0</v>
      </c>
      <c r="E266" s="168">
        <f>SUM(E267:E271)</f>
        <v>0</v>
      </c>
      <c r="F266" s="169">
        <f t="shared" si="4"/>
        <v>0</v>
      </c>
    </row>
    <row r="267" s="74" customFormat="1" ht="18" customHeight="1" spans="1:6">
      <c r="A267" s="166">
        <v>2020801</v>
      </c>
      <c r="B267" s="166" t="s">
        <v>90</v>
      </c>
      <c r="C267" s="168">
        <v>0</v>
      </c>
      <c r="D267" s="168">
        <v>0</v>
      </c>
      <c r="E267" s="168">
        <v>0</v>
      </c>
      <c r="F267" s="169">
        <f t="shared" si="4"/>
        <v>0</v>
      </c>
    </row>
    <row r="268" s="74" customFormat="1" ht="18" customHeight="1" spans="1:6">
      <c r="A268" s="166">
        <v>2020802</v>
      </c>
      <c r="B268" s="166" t="s">
        <v>91</v>
      </c>
      <c r="C268" s="168">
        <v>0</v>
      </c>
      <c r="D268" s="168">
        <v>0</v>
      </c>
      <c r="E268" s="168">
        <v>0</v>
      </c>
      <c r="F268" s="169">
        <f t="shared" si="4"/>
        <v>0</v>
      </c>
    </row>
    <row r="269" s="74" customFormat="1" ht="18" customHeight="1" spans="1:6">
      <c r="A269" s="166">
        <v>2020803</v>
      </c>
      <c r="B269" s="166" t="s">
        <v>92</v>
      </c>
      <c r="C269" s="168">
        <v>0</v>
      </c>
      <c r="D269" s="168">
        <v>0</v>
      </c>
      <c r="E269" s="168">
        <v>0</v>
      </c>
      <c r="F269" s="169">
        <f t="shared" si="4"/>
        <v>0</v>
      </c>
    </row>
    <row r="270" s="74" customFormat="1" ht="18" customHeight="1" spans="1:6">
      <c r="A270" s="166">
        <v>2020850</v>
      </c>
      <c r="B270" s="166" t="s">
        <v>99</v>
      </c>
      <c r="C270" s="168">
        <v>0</v>
      </c>
      <c r="D270" s="168">
        <v>0</v>
      </c>
      <c r="E270" s="168">
        <v>0</v>
      </c>
      <c r="F270" s="169">
        <f t="shared" si="4"/>
        <v>0</v>
      </c>
    </row>
    <row r="271" s="74" customFormat="1" ht="18" customHeight="1" spans="1:6">
      <c r="A271" s="166">
        <v>2020899</v>
      </c>
      <c r="B271" s="166" t="s">
        <v>245</v>
      </c>
      <c r="C271" s="168">
        <v>0</v>
      </c>
      <c r="D271" s="168">
        <v>0</v>
      </c>
      <c r="E271" s="168">
        <v>0</v>
      </c>
      <c r="F271" s="169">
        <f t="shared" si="4"/>
        <v>0</v>
      </c>
    </row>
    <row r="272" s="74" customFormat="1" ht="18" customHeight="1" spans="1:6">
      <c r="A272" s="166">
        <v>20299</v>
      </c>
      <c r="B272" s="167" t="s">
        <v>246</v>
      </c>
      <c r="C272" s="168">
        <f>C273</f>
        <v>0</v>
      </c>
      <c r="D272" s="168">
        <f>D273</f>
        <v>0</v>
      </c>
      <c r="E272" s="168">
        <f>E273</f>
        <v>0</v>
      </c>
      <c r="F272" s="169">
        <f t="shared" si="4"/>
        <v>0</v>
      </c>
    </row>
    <row r="273" s="74" customFormat="1" ht="18" customHeight="1" spans="1:6">
      <c r="A273" s="166">
        <v>2029999</v>
      </c>
      <c r="B273" s="166" t="s">
        <v>247</v>
      </c>
      <c r="C273" s="168">
        <v>0</v>
      </c>
      <c r="D273" s="168">
        <v>0</v>
      </c>
      <c r="E273" s="168">
        <v>0</v>
      </c>
      <c r="F273" s="169">
        <f t="shared" si="4"/>
        <v>0</v>
      </c>
    </row>
    <row r="274" s="74" customFormat="1" ht="18" customHeight="1" spans="1:6">
      <c r="A274" s="166">
        <v>203</v>
      </c>
      <c r="B274" s="167" t="s">
        <v>248</v>
      </c>
      <c r="C274" s="168">
        <f>SUM(C275,C279,C281,C283,C291)</f>
        <v>14.95</v>
      </c>
      <c r="D274" s="168">
        <f>SUM(D275,D279,D281,D283,D291)</f>
        <v>0</v>
      </c>
      <c r="E274" s="168">
        <f>SUM(E275,E279,E281,E283,E291)</f>
        <v>0</v>
      </c>
      <c r="F274" s="169">
        <f t="shared" si="4"/>
        <v>0</v>
      </c>
    </row>
    <row r="275" s="74" customFormat="1" ht="18" customHeight="1" spans="1:6">
      <c r="A275" s="166">
        <v>20301</v>
      </c>
      <c r="B275" s="167" t="s">
        <v>249</v>
      </c>
      <c r="C275" s="168">
        <f>SUM(C276:C278)</f>
        <v>0</v>
      </c>
      <c r="D275" s="168">
        <f>SUM(D276:D278)</f>
        <v>0</v>
      </c>
      <c r="E275" s="168">
        <f>SUM(E276:E278)</f>
        <v>0</v>
      </c>
      <c r="F275" s="169">
        <f t="shared" si="4"/>
        <v>0</v>
      </c>
    </row>
    <row r="276" s="74" customFormat="1" ht="18" customHeight="1" spans="1:6">
      <c r="A276" s="166">
        <v>2030101</v>
      </c>
      <c r="B276" s="166" t="s">
        <v>250</v>
      </c>
      <c r="C276" s="168">
        <v>0</v>
      </c>
      <c r="D276" s="168">
        <v>0</v>
      </c>
      <c r="E276" s="168">
        <v>0</v>
      </c>
      <c r="F276" s="169">
        <f t="shared" si="4"/>
        <v>0</v>
      </c>
    </row>
    <row r="277" s="74" customFormat="1" ht="18" customHeight="1" spans="1:6">
      <c r="A277" s="166">
        <v>2030102</v>
      </c>
      <c r="B277" s="166" t="s">
        <v>251</v>
      </c>
      <c r="C277" s="168">
        <v>0</v>
      </c>
      <c r="D277" s="168">
        <v>0</v>
      </c>
      <c r="E277" s="168">
        <v>0</v>
      </c>
      <c r="F277" s="169">
        <f t="shared" si="4"/>
        <v>0</v>
      </c>
    </row>
    <row r="278" s="74" customFormat="1" ht="18" customHeight="1" spans="1:6">
      <c r="A278" s="166">
        <v>2030199</v>
      </c>
      <c r="B278" s="166" t="s">
        <v>252</v>
      </c>
      <c r="C278" s="168">
        <v>0</v>
      </c>
      <c r="D278" s="168">
        <v>0</v>
      </c>
      <c r="E278" s="168">
        <v>0</v>
      </c>
      <c r="F278" s="169">
        <f t="shared" si="4"/>
        <v>0</v>
      </c>
    </row>
    <row r="279" s="74" customFormat="1" ht="18" customHeight="1" spans="1:6">
      <c r="A279" s="166">
        <v>20304</v>
      </c>
      <c r="B279" s="167" t="s">
        <v>253</v>
      </c>
      <c r="C279" s="168">
        <f>C280</f>
        <v>0</v>
      </c>
      <c r="D279" s="168">
        <f>D280</f>
        <v>0</v>
      </c>
      <c r="E279" s="168">
        <f>E280</f>
        <v>0</v>
      </c>
      <c r="F279" s="169">
        <f t="shared" si="4"/>
        <v>0</v>
      </c>
    </row>
    <row r="280" s="74" customFormat="1" ht="18" customHeight="1" spans="1:6">
      <c r="A280" s="166">
        <v>2030401</v>
      </c>
      <c r="B280" s="166" t="s">
        <v>254</v>
      </c>
      <c r="C280" s="168">
        <v>0</v>
      </c>
      <c r="D280" s="168">
        <v>0</v>
      </c>
      <c r="E280" s="168">
        <v>0</v>
      </c>
      <c r="F280" s="169">
        <f t="shared" si="4"/>
        <v>0</v>
      </c>
    </row>
    <row r="281" s="74" customFormat="1" ht="18" customHeight="1" spans="1:6">
      <c r="A281" s="166">
        <v>20305</v>
      </c>
      <c r="B281" s="167" t="s">
        <v>255</v>
      </c>
      <c r="C281" s="168">
        <f>C282</f>
        <v>0</v>
      </c>
      <c r="D281" s="168">
        <f>D282</f>
        <v>0</v>
      </c>
      <c r="E281" s="168">
        <f>E282</f>
        <v>0</v>
      </c>
      <c r="F281" s="169">
        <f t="shared" si="4"/>
        <v>0</v>
      </c>
    </row>
    <row r="282" s="74" customFormat="1" ht="18" customHeight="1" spans="1:6">
      <c r="A282" s="166">
        <v>2030501</v>
      </c>
      <c r="B282" s="166" t="s">
        <v>256</v>
      </c>
      <c r="C282" s="168">
        <v>0</v>
      </c>
      <c r="D282" s="168">
        <v>0</v>
      </c>
      <c r="E282" s="168">
        <v>0</v>
      </c>
      <c r="F282" s="169">
        <f t="shared" si="4"/>
        <v>0</v>
      </c>
    </row>
    <row r="283" s="74" customFormat="1" ht="18" customHeight="1" spans="1:6">
      <c r="A283" s="166">
        <v>20306</v>
      </c>
      <c r="B283" s="167" t="s">
        <v>257</v>
      </c>
      <c r="C283" s="168">
        <f>SUM(C284:C290)</f>
        <v>14.95</v>
      </c>
      <c r="D283" s="168">
        <f>SUM(D284:D290)</f>
        <v>0</v>
      </c>
      <c r="E283" s="168">
        <f>SUM(E284:E290)</f>
        <v>0</v>
      </c>
      <c r="F283" s="169">
        <f t="shared" si="4"/>
        <v>0</v>
      </c>
    </row>
    <row r="284" s="74" customFormat="1" ht="18" customHeight="1" spans="1:6">
      <c r="A284" s="166">
        <v>2030601</v>
      </c>
      <c r="B284" s="166" t="s">
        <v>258</v>
      </c>
      <c r="C284" s="168">
        <v>0</v>
      </c>
      <c r="D284" s="168">
        <v>0</v>
      </c>
      <c r="E284" s="168">
        <v>0</v>
      </c>
      <c r="F284" s="169">
        <f t="shared" si="4"/>
        <v>0</v>
      </c>
    </row>
    <row r="285" s="74" customFormat="1" ht="18" customHeight="1" spans="1:6">
      <c r="A285" s="166">
        <v>2030602</v>
      </c>
      <c r="B285" s="166" t="s">
        <v>259</v>
      </c>
      <c r="C285" s="168">
        <v>0</v>
      </c>
      <c r="D285" s="168">
        <v>0</v>
      </c>
      <c r="E285" s="168">
        <v>0</v>
      </c>
      <c r="F285" s="169">
        <f t="shared" si="4"/>
        <v>0</v>
      </c>
    </row>
    <row r="286" s="74" customFormat="1" ht="18" customHeight="1" spans="1:6">
      <c r="A286" s="166">
        <v>2030603</v>
      </c>
      <c r="B286" s="166" t="s">
        <v>260</v>
      </c>
      <c r="C286" s="168">
        <v>0</v>
      </c>
      <c r="D286" s="168">
        <v>0</v>
      </c>
      <c r="E286" s="168">
        <v>0</v>
      </c>
      <c r="F286" s="169">
        <f t="shared" si="4"/>
        <v>0</v>
      </c>
    </row>
    <row r="287" s="74" customFormat="1" ht="18" customHeight="1" spans="1:6">
      <c r="A287" s="166">
        <v>2030604</v>
      </c>
      <c r="B287" s="166" t="s">
        <v>261</v>
      </c>
      <c r="C287" s="168">
        <v>0</v>
      </c>
      <c r="D287" s="168">
        <v>0</v>
      </c>
      <c r="E287" s="168">
        <v>0</v>
      </c>
      <c r="F287" s="169">
        <f t="shared" si="4"/>
        <v>0</v>
      </c>
    </row>
    <row r="288" s="74" customFormat="1" ht="18" customHeight="1" spans="1:6">
      <c r="A288" s="166">
        <v>2030607</v>
      </c>
      <c r="B288" s="166" t="s">
        <v>262</v>
      </c>
      <c r="C288" s="168">
        <v>14.95</v>
      </c>
      <c r="D288" s="168">
        <v>0</v>
      </c>
      <c r="E288" s="168">
        <v>0</v>
      </c>
      <c r="F288" s="169">
        <f t="shared" si="4"/>
        <v>0</v>
      </c>
    </row>
    <row r="289" s="74" customFormat="1" ht="18" customHeight="1" spans="1:6">
      <c r="A289" s="166">
        <v>2030608</v>
      </c>
      <c r="B289" s="166" t="s">
        <v>263</v>
      </c>
      <c r="C289" s="168">
        <v>0</v>
      </c>
      <c r="D289" s="168">
        <v>0</v>
      </c>
      <c r="E289" s="168">
        <v>0</v>
      </c>
      <c r="F289" s="169">
        <f t="shared" si="4"/>
        <v>0</v>
      </c>
    </row>
    <row r="290" s="74" customFormat="1" ht="18" customHeight="1" spans="1:6">
      <c r="A290" s="166">
        <v>2030699</v>
      </c>
      <c r="B290" s="166" t="s">
        <v>264</v>
      </c>
      <c r="C290" s="168">
        <v>0</v>
      </c>
      <c r="D290" s="168">
        <v>0</v>
      </c>
      <c r="E290" s="168">
        <v>0</v>
      </c>
      <c r="F290" s="169">
        <f t="shared" si="4"/>
        <v>0</v>
      </c>
    </row>
    <row r="291" s="74" customFormat="1" ht="18" customHeight="1" spans="1:6">
      <c r="A291" s="166">
        <v>20399</v>
      </c>
      <c r="B291" s="167" t="s">
        <v>265</v>
      </c>
      <c r="C291" s="168">
        <f>C292</f>
        <v>0</v>
      </c>
      <c r="D291" s="168">
        <f>D292</f>
        <v>0</v>
      </c>
      <c r="E291" s="168">
        <f>E292</f>
        <v>0</v>
      </c>
      <c r="F291" s="169">
        <f t="shared" si="4"/>
        <v>0</v>
      </c>
    </row>
    <row r="292" s="74" customFormat="1" ht="18" customHeight="1" spans="1:6">
      <c r="A292" s="166">
        <v>2039999</v>
      </c>
      <c r="B292" s="166" t="s">
        <v>266</v>
      </c>
      <c r="C292" s="168">
        <v>0</v>
      </c>
      <c r="D292" s="168">
        <v>0</v>
      </c>
      <c r="E292" s="168">
        <v>0</v>
      </c>
      <c r="F292" s="169">
        <f t="shared" si="4"/>
        <v>0</v>
      </c>
    </row>
    <row r="293" s="74" customFormat="1" ht="18" customHeight="1" spans="1:6">
      <c r="A293" s="166">
        <v>204</v>
      </c>
      <c r="B293" s="167" t="s">
        <v>267</v>
      </c>
      <c r="C293" s="168">
        <f>C294+C297+C308+C315+C323+C332+C346+C356+C366+C374+C380</f>
        <v>11279.240794</v>
      </c>
      <c r="D293" s="168">
        <f>D294+D297+D308+D315+D323+D332+D346+D356+D366+D374+D380</f>
        <v>9159</v>
      </c>
      <c r="E293" s="168">
        <f>E294+E297+E308+E315+E323+E332+E346+E356+E366+E374+E380</f>
        <v>7309</v>
      </c>
      <c r="F293" s="169">
        <f t="shared" si="4"/>
        <v>154.319890463812</v>
      </c>
    </row>
    <row r="294" s="74" customFormat="1" ht="18" customHeight="1" spans="1:6">
      <c r="A294" s="166">
        <v>20401</v>
      </c>
      <c r="B294" s="167" t="s">
        <v>268</v>
      </c>
      <c r="C294" s="168">
        <f>SUM(C295:C296)</f>
        <v>0</v>
      </c>
      <c r="D294" s="168">
        <f>SUM(D295:D296)</f>
        <v>30</v>
      </c>
      <c r="E294" s="168">
        <f>SUM(E295:E296)</f>
        <v>40</v>
      </c>
      <c r="F294" s="169">
        <f t="shared" si="4"/>
        <v>0</v>
      </c>
    </row>
    <row r="295" s="74" customFormat="1" ht="18" customHeight="1" spans="1:6">
      <c r="A295" s="166">
        <v>2040101</v>
      </c>
      <c r="B295" s="166" t="s">
        <v>269</v>
      </c>
      <c r="C295" s="168">
        <v>0</v>
      </c>
      <c r="D295" s="168">
        <v>30</v>
      </c>
      <c r="E295" s="168">
        <v>29</v>
      </c>
      <c r="F295" s="169">
        <f t="shared" si="4"/>
        <v>0</v>
      </c>
    </row>
    <row r="296" s="74" customFormat="1" ht="18" customHeight="1" spans="1:6">
      <c r="A296" s="166">
        <v>2040199</v>
      </c>
      <c r="B296" s="166" t="s">
        <v>270</v>
      </c>
      <c r="C296" s="168">
        <v>0</v>
      </c>
      <c r="D296" s="168">
        <v>0</v>
      </c>
      <c r="E296" s="168">
        <v>11</v>
      </c>
      <c r="F296" s="169">
        <f t="shared" si="4"/>
        <v>0</v>
      </c>
    </row>
    <row r="297" s="74" customFormat="1" ht="18" customHeight="1" spans="1:6">
      <c r="A297" s="166">
        <v>20402</v>
      </c>
      <c r="B297" s="167" t="s">
        <v>271</v>
      </c>
      <c r="C297" s="168">
        <f>SUM(C298:C307)</f>
        <v>10757.100794</v>
      </c>
      <c r="D297" s="168">
        <f>SUM(D298:D307)</f>
        <v>8150</v>
      </c>
      <c r="E297" s="168">
        <f>SUM(E298:E307)</f>
        <v>6382</v>
      </c>
      <c r="F297" s="169">
        <f t="shared" si="4"/>
        <v>168.553757348793</v>
      </c>
    </row>
    <row r="298" s="74" customFormat="1" ht="18" customHeight="1" spans="1:6">
      <c r="A298" s="166">
        <v>2040201</v>
      </c>
      <c r="B298" s="166" t="s">
        <v>90</v>
      </c>
      <c r="C298" s="168">
        <v>6831.47</v>
      </c>
      <c r="D298" s="168">
        <v>3075</v>
      </c>
      <c r="E298" s="168">
        <v>3159</v>
      </c>
      <c r="F298" s="169">
        <f t="shared" si="4"/>
        <v>216.254194365305</v>
      </c>
    </row>
    <row r="299" s="74" customFormat="1" ht="18" customHeight="1" spans="1:6">
      <c r="A299" s="166">
        <v>2040202</v>
      </c>
      <c r="B299" s="166" t="s">
        <v>91</v>
      </c>
      <c r="C299" s="168">
        <v>0</v>
      </c>
      <c r="D299" s="168">
        <v>0</v>
      </c>
      <c r="E299" s="168">
        <v>0</v>
      </c>
      <c r="F299" s="169">
        <f t="shared" si="4"/>
        <v>0</v>
      </c>
    </row>
    <row r="300" s="74" customFormat="1" ht="18" customHeight="1" spans="1:6">
      <c r="A300" s="166">
        <v>2040203</v>
      </c>
      <c r="B300" s="166" t="s">
        <v>92</v>
      </c>
      <c r="C300" s="168">
        <v>31.210794</v>
      </c>
      <c r="D300" s="168">
        <v>525</v>
      </c>
      <c r="E300" s="168">
        <v>225</v>
      </c>
      <c r="F300" s="169">
        <f t="shared" si="4"/>
        <v>13.871464</v>
      </c>
    </row>
    <row r="301" s="74" customFormat="1" ht="18" customHeight="1" spans="1:6">
      <c r="A301" s="166">
        <v>2040219</v>
      </c>
      <c r="B301" s="166" t="s">
        <v>131</v>
      </c>
      <c r="C301" s="168">
        <v>282.75</v>
      </c>
      <c r="D301" s="168">
        <v>0</v>
      </c>
      <c r="E301" s="168">
        <v>86</v>
      </c>
      <c r="F301" s="169">
        <f t="shared" si="4"/>
        <v>328.779069767442</v>
      </c>
    </row>
    <row r="302" s="74" customFormat="1" ht="18" customHeight="1" spans="1:6">
      <c r="A302" s="166">
        <v>2040220</v>
      </c>
      <c r="B302" s="166" t="s">
        <v>272</v>
      </c>
      <c r="C302" s="168">
        <v>2008.58</v>
      </c>
      <c r="D302" s="168">
        <v>1791</v>
      </c>
      <c r="E302" s="168">
        <v>1329</v>
      </c>
      <c r="F302" s="169">
        <f t="shared" si="4"/>
        <v>151.134687735139</v>
      </c>
    </row>
    <row r="303" s="74" customFormat="1" ht="18" customHeight="1" spans="1:6">
      <c r="A303" s="166">
        <v>2040221</v>
      </c>
      <c r="B303" s="166" t="s">
        <v>273</v>
      </c>
      <c r="C303" s="168">
        <v>0</v>
      </c>
      <c r="D303" s="168">
        <v>0</v>
      </c>
      <c r="E303" s="168">
        <v>0</v>
      </c>
      <c r="F303" s="169">
        <f t="shared" si="4"/>
        <v>0</v>
      </c>
    </row>
    <row r="304" s="74" customFormat="1" ht="18" customHeight="1" spans="1:6">
      <c r="A304" s="166">
        <v>2040222</v>
      </c>
      <c r="B304" s="166" t="s">
        <v>274</v>
      </c>
      <c r="C304" s="168">
        <v>0</v>
      </c>
      <c r="D304" s="168">
        <v>0</v>
      </c>
      <c r="E304" s="168">
        <v>0</v>
      </c>
      <c r="F304" s="169">
        <f t="shared" si="4"/>
        <v>0</v>
      </c>
    </row>
    <row r="305" s="74" customFormat="1" ht="18" customHeight="1" spans="1:6">
      <c r="A305" s="166">
        <v>2040223</v>
      </c>
      <c r="B305" s="166" t="s">
        <v>275</v>
      </c>
      <c r="C305" s="168">
        <v>0</v>
      </c>
      <c r="D305" s="168">
        <v>0</v>
      </c>
      <c r="E305" s="168">
        <v>0</v>
      </c>
      <c r="F305" s="169">
        <f t="shared" si="4"/>
        <v>0</v>
      </c>
    </row>
    <row r="306" s="74" customFormat="1" ht="18" customHeight="1" spans="1:6">
      <c r="A306" s="166">
        <v>2040250</v>
      </c>
      <c r="B306" s="166" t="s">
        <v>99</v>
      </c>
      <c r="C306" s="168">
        <v>0</v>
      </c>
      <c r="D306" s="168">
        <v>34</v>
      </c>
      <c r="E306" s="168">
        <v>2</v>
      </c>
      <c r="F306" s="169">
        <f t="shared" si="4"/>
        <v>0</v>
      </c>
    </row>
    <row r="307" s="74" customFormat="1" ht="18" customHeight="1" spans="1:6">
      <c r="A307" s="166">
        <v>2040299</v>
      </c>
      <c r="B307" s="166" t="s">
        <v>276</v>
      </c>
      <c r="C307" s="168">
        <v>1603.09</v>
      </c>
      <c r="D307" s="168">
        <v>2725</v>
      </c>
      <c r="E307" s="168">
        <v>1581</v>
      </c>
      <c r="F307" s="169">
        <f t="shared" si="4"/>
        <v>101.397216951297</v>
      </c>
    </row>
    <row r="308" s="74" customFormat="1" ht="18" customHeight="1" spans="1:6">
      <c r="A308" s="166">
        <v>20403</v>
      </c>
      <c r="B308" s="167" t="s">
        <v>277</v>
      </c>
      <c r="C308" s="168">
        <f>SUM(C309:C314)</f>
        <v>0</v>
      </c>
      <c r="D308" s="168">
        <f>SUM(D309:D314)</f>
        <v>0</v>
      </c>
      <c r="E308" s="168">
        <f>SUM(E309:E314)</f>
        <v>0</v>
      </c>
      <c r="F308" s="169">
        <f t="shared" si="4"/>
        <v>0</v>
      </c>
    </row>
    <row r="309" s="74" customFormat="1" ht="18" customHeight="1" spans="1:6">
      <c r="A309" s="166">
        <v>2040301</v>
      </c>
      <c r="B309" s="166" t="s">
        <v>90</v>
      </c>
      <c r="C309" s="168">
        <v>0</v>
      </c>
      <c r="D309" s="168">
        <v>0</v>
      </c>
      <c r="E309" s="168">
        <v>0</v>
      </c>
      <c r="F309" s="169">
        <f t="shared" si="4"/>
        <v>0</v>
      </c>
    </row>
    <row r="310" s="74" customFormat="1" ht="18" customHeight="1" spans="1:6">
      <c r="A310" s="166">
        <v>2040302</v>
      </c>
      <c r="B310" s="166" t="s">
        <v>91</v>
      </c>
      <c r="C310" s="168">
        <v>0</v>
      </c>
      <c r="D310" s="168">
        <v>0</v>
      </c>
      <c r="E310" s="168">
        <v>0</v>
      </c>
      <c r="F310" s="169">
        <f t="shared" si="4"/>
        <v>0</v>
      </c>
    </row>
    <row r="311" s="74" customFormat="1" ht="18" customHeight="1" spans="1:6">
      <c r="A311" s="166">
        <v>2040303</v>
      </c>
      <c r="B311" s="166" t="s">
        <v>92</v>
      </c>
      <c r="C311" s="168">
        <v>0</v>
      </c>
      <c r="D311" s="168">
        <v>0</v>
      </c>
      <c r="E311" s="168">
        <v>0</v>
      </c>
      <c r="F311" s="169">
        <f t="shared" si="4"/>
        <v>0</v>
      </c>
    </row>
    <row r="312" s="74" customFormat="1" ht="18" customHeight="1" spans="1:6">
      <c r="A312" s="166">
        <v>2040304</v>
      </c>
      <c r="B312" s="166" t="s">
        <v>278</v>
      </c>
      <c r="C312" s="168">
        <v>0</v>
      </c>
      <c r="D312" s="168">
        <v>0</v>
      </c>
      <c r="E312" s="168">
        <v>0</v>
      </c>
      <c r="F312" s="169">
        <f t="shared" si="4"/>
        <v>0</v>
      </c>
    </row>
    <row r="313" s="74" customFormat="1" ht="18" customHeight="1" spans="1:6">
      <c r="A313" s="166">
        <v>2040350</v>
      </c>
      <c r="B313" s="166" t="s">
        <v>99</v>
      </c>
      <c r="C313" s="168">
        <v>0</v>
      </c>
      <c r="D313" s="168">
        <v>0</v>
      </c>
      <c r="E313" s="168">
        <v>0</v>
      </c>
      <c r="F313" s="169">
        <f t="shared" si="4"/>
        <v>0</v>
      </c>
    </row>
    <row r="314" s="74" customFormat="1" ht="18" customHeight="1" spans="1:6">
      <c r="A314" s="166">
        <v>2040399</v>
      </c>
      <c r="B314" s="166" t="s">
        <v>279</v>
      </c>
      <c r="C314" s="168">
        <v>0</v>
      </c>
      <c r="D314" s="168">
        <v>0</v>
      </c>
      <c r="E314" s="168">
        <v>0</v>
      </c>
      <c r="F314" s="169">
        <f t="shared" si="4"/>
        <v>0</v>
      </c>
    </row>
    <row r="315" s="74" customFormat="1" ht="18" customHeight="1" spans="1:6">
      <c r="A315" s="166">
        <v>20404</v>
      </c>
      <c r="B315" s="167" t="s">
        <v>280</v>
      </c>
      <c r="C315" s="168">
        <f>SUM(C316:C322)</f>
        <v>0</v>
      </c>
      <c r="D315" s="168">
        <f>SUM(D316:D322)</f>
        <v>182</v>
      </c>
      <c r="E315" s="168">
        <f>SUM(E316:E322)</f>
        <v>81</v>
      </c>
      <c r="F315" s="169">
        <f t="shared" si="4"/>
        <v>0</v>
      </c>
    </row>
    <row r="316" s="74" customFormat="1" ht="18" customHeight="1" spans="1:6">
      <c r="A316" s="166">
        <v>2040401</v>
      </c>
      <c r="B316" s="166" t="s">
        <v>90</v>
      </c>
      <c r="C316" s="168">
        <v>0</v>
      </c>
      <c r="D316" s="168">
        <v>0</v>
      </c>
      <c r="E316" s="168">
        <v>81</v>
      </c>
      <c r="F316" s="169">
        <f t="shared" si="4"/>
        <v>0</v>
      </c>
    </row>
    <row r="317" s="74" customFormat="1" ht="18" customHeight="1" spans="1:6">
      <c r="A317" s="166">
        <v>2040402</v>
      </c>
      <c r="B317" s="166" t="s">
        <v>91</v>
      </c>
      <c r="C317" s="168">
        <v>0</v>
      </c>
      <c r="D317" s="168">
        <v>0</v>
      </c>
      <c r="E317" s="168">
        <v>0</v>
      </c>
      <c r="F317" s="169">
        <f t="shared" si="4"/>
        <v>0</v>
      </c>
    </row>
    <row r="318" s="74" customFormat="1" ht="18" customHeight="1" spans="1:6">
      <c r="A318" s="166">
        <v>2040403</v>
      </c>
      <c r="B318" s="166" t="s">
        <v>92</v>
      </c>
      <c r="C318" s="168">
        <v>0</v>
      </c>
      <c r="D318" s="168">
        <v>0</v>
      </c>
      <c r="E318" s="168">
        <v>0</v>
      </c>
      <c r="F318" s="169">
        <f t="shared" si="4"/>
        <v>0</v>
      </c>
    </row>
    <row r="319" s="74" customFormat="1" ht="18" customHeight="1" spans="1:6">
      <c r="A319" s="166">
        <v>2040409</v>
      </c>
      <c r="B319" s="166" t="s">
        <v>281</v>
      </c>
      <c r="C319" s="168">
        <v>0</v>
      </c>
      <c r="D319" s="168">
        <v>0</v>
      </c>
      <c r="E319" s="168">
        <v>0</v>
      </c>
      <c r="F319" s="169">
        <f t="shared" si="4"/>
        <v>0</v>
      </c>
    </row>
    <row r="320" s="74" customFormat="1" ht="18" customHeight="1" spans="1:6">
      <c r="A320" s="166">
        <v>2040410</v>
      </c>
      <c r="B320" s="166" t="s">
        <v>282</v>
      </c>
      <c r="C320" s="168">
        <v>0</v>
      </c>
      <c r="D320" s="168">
        <v>0</v>
      </c>
      <c r="E320" s="168">
        <v>0</v>
      </c>
      <c r="F320" s="169">
        <f t="shared" si="4"/>
        <v>0</v>
      </c>
    </row>
    <row r="321" s="74" customFormat="1" ht="18" customHeight="1" spans="1:6">
      <c r="A321" s="166">
        <v>2040450</v>
      </c>
      <c r="B321" s="166" t="s">
        <v>99</v>
      </c>
      <c r="C321" s="168">
        <v>0</v>
      </c>
      <c r="D321" s="168">
        <v>0</v>
      </c>
      <c r="E321" s="168">
        <v>0</v>
      </c>
      <c r="F321" s="169">
        <f t="shared" si="4"/>
        <v>0</v>
      </c>
    </row>
    <row r="322" s="74" customFormat="1" ht="18" customHeight="1" spans="1:6">
      <c r="A322" s="166">
        <v>2040499</v>
      </c>
      <c r="B322" s="166" t="s">
        <v>283</v>
      </c>
      <c r="C322" s="168">
        <v>0</v>
      </c>
      <c r="D322" s="168">
        <v>182</v>
      </c>
      <c r="E322" s="168">
        <v>0</v>
      </c>
      <c r="F322" s="169">
        <f t="shared" si="4"/>
        <v>0</v>
      </c>
    </row>
    <row r="323" s="74" customFormat="1" ht="18" customHeight="1" spans="1:6">
      <c r="A323" s="166">
        <v>20405</v>
      </c>
      <c r="B323" s="167" t="s">
        <v>284</v>
      </c>
      <c r="C323" s="168">
        <f>SUM(C324:C331)</f>
        <v>0</v>
      </c>
      <c r="D323" s="168">
        <f>SUM(D324:D331)</f>
        <v>164</v>
      </c>
      <c r="E323" s="168">
        <f>SUM(E324:E331)</f>
        <v>201</v>
      </c>
      <c r="F323" s="169">
        <f t="shared" si="4"/>
        <v>0</v>
      </c>
    </row>
    <row r="324" s="74" customFormat="1" ht="18" customHeight="1" spans="1:6">
      <c r="A324" s="166">
        <v>2040501</v>
      </c>
      <c r="B324" s="166" t="s">
        <v>90</v>
      </c>
      <c r="C324" s="168">
        <v>0</v>
      </c>
      <c r="D324" s="168">
        <v>0</v>
      </c>
      <c r="E324" s="168">
        <v>101</v>
      </c>
      <c r="F324" s="169">
        <f t="shared" ref="F324:F387" si="5">IF(E324=0,0,C324/E324*100)</f>
        <v>0</v>
      </c>
    </row>
    <row r="325" s="74" customFormat="1" ht="18" customHeight="1" spans="1:6">
      <c r="A325" s="166">
        <v>2040502</v>
      </c>
      <c r="B325" s="166" t="s">
        <v>91</v>
      </c>
      <c r="C325" s="168">
        <v>0</v>
      </c>
      <c r="D325" s="168">
        <v>0</v>
      </c>
      <c r="E325" s="168">
        <v>0</v>
      </c>
      <c r="F325" s="169">
        <f t="shared" si="5"/>
        <v>0</v>
      </c>
    </row>
    <row r="326" s="74" customFormat="1" ht="18" customHeight="1" spans="1:6">
      <c r="A326" s="166">
        <v>2040503</v>
      </c>
      <c r="B326" s="166" t="s">
        <v>92</v>
      </c>
      <c r="C326" s="168">
        <v>0</v>
      </c>
      <c r="D326" s="168">
        <v>0</v>
      </c>
      <c r="E326" s="168">
        <v>0</v>
      </c>
      <c r="F326" s="169">
        <f t="shared" si="5"/>
        <v>0</v>
      </c>
    </row>
    <row r="327" s="74" customFormat="1" ht="18" customHeight="1" spans="1:6">
      <c r="A327" s="166">
        <v>2040504</v>
      </c>
      <c r="B327" s="166" t="s">
        <v>285</v>
      </c>
      <c r="C327" s="168">
        <v>0</v>
      </c>
      <c r="D327" s="168">
        <v>0</v>
      </c>
      <c r="E327" s="168">
        <v>0</v>
      </c>
      <c r="F327" s="169">
        <f t="shared" si="5"/>
        <v>0</v>
      </c>
    </row>
    <row r="328" s="74" customFormat="1" ht="18" customHeight="1" spans="1:6">
      <c r="A328" s="166">
        <v>2040505</v>
      </c>
      <c r="B328" s="166" t="s">
        <v>286</v>
      </c>
      <c r="C328" s="168">
        <v>0</v>
      </c>
      <c r="D328" s="168">
        <v>0</v>
      </c>
      <c r="E328" s="168">
        <v>0</v>
      </c>
      <c r="F328" s="169">
        <f t="shared" si="5"/>
        <v>0</v>
      </c>
    </row>
    <row r="329" s="74" customFormat="1" ht="18" customHeight="1" spans="1:6">
      <c r="A329" s="166">
        <v>2040506</v>
      </c>
      <c r="B329" s="166" t="s">
        <v>287</v>
      </c>
      <c r="C329" s="168">
        <v>0</v>
      </c>
      <c r="D329" s="168">
        <v>0</v>
      </c>
      <c r="E329" s="168">
        <v>0</v>
      </c>
      <c r="F329" s="169">
        <f t="shared" si="5"/>
        <v>0</v>
      </c>
    </row>
    <row r="330" s="74" customFormat="1" ht="18" customHeight="1" spans="1:6">
      <c r="A330" s="166">
        <v>2040550</v>
      </c>
      <c r="B330" s="166" t="s">
        <v>99</v>
      </c>
      <c r="C330" s="168">
        <v>0</v>
      </c>
      <c r="D330" s="168">
        <v>0</v>
      </c>
      <c r="E330" s="168">
        <v>0</v>
      </c>
      <c r="F330" s="169">
        <f t="shared" si="5"/>
        <v>0</v>
      </c>
    </row>
    <row r="331" s="74" customFormat="1" ht="18" customHeight="1" spans="1:6">
      <c r="A331" s="166">
        <v>2040599</v>
      </c>
      <c r="B331" s="166" t="s">
        <v>288</v>
      </c>
      <c r="C331" s="168">
        <v>0</v>
      </c>
      <c r="D331" s="168">
        <v>164</v>
      </c>
      <c r="E331" s="168">
        <v>100</v>
      </c>
      <c r="F331" s="169">
        <f t="shared" si="5"/>
        <v>0</v>
      </c>
    </row>
    <row r="332" s="74" customFormat="1" ht="18" customHeight="1" spans="1:6">
      <c r="A332" s="166">
        <v>20406</v>
      </c>
      <c r="B332" s="167" t="s">
        <v>289</v>
      </c>
      <c r="C332" s="168">
        <f>SUM(C333:C345)</f>
        <v>522.14</v>
      </c>
      <c r="D332" s="168">
        <f>SUM(D333:D345)</f>
        <v>427</v>
      </c>
      <c r="E332" s="168">
        <f>SUM(E333:E345)</f>
        <v>492</v>
      </c>
      <c r="F332" s="169">
        <f t="shared" si="5"/>
        <v>106.126016260163</v>
      </c>
    </row>
    <row r="333" s="74" customFormat="1" ht="18" customHeight="1" spans="1:6">
      <c r="A333" s="166">
        <v>2040601</v>
      </c>
      <c r="B333" s="166" t="s">
        <v>90</v>
      </c>
      <c r="C333" s="168">
        <v>432.14</v>
      </c>
      <c r="D333" s="168">
        <v>246</v>
      </c>
      <c r="E333" s="168">
        <v>311</v>
      </c>
      <c r="F333" s="169">
        <f t="shared" si="5"/>
        <v>138.951768488746</v>
      </c>
    </row>
    <row r="334" s="74" customFormat="1" ht="18" customHeight="1" spans="1:6">
      <c r="A334" s="166">
        <v>2040602</v>
      </c>
      <c r="B334" s="166" t="s">
        <v>91</v>
      </c>
      <c r="C334" s="168">
        <v>0</v>
      </c>
      <c r="D334" s="168">
        <v>0</v>
      </c>
      <c r="E334" s="168">
        <v>0</v>
      </c>
      <c r="F334" s="169">
        <f t="shared" si="5"/>
        <v>0</v>
      </c>
    </row>
    <row r="335" s="74" customFormat="1" ht="18" customHeight="1" spans="1:6">
      <c r="A335" s="166">
        <v>2040603</v>
      </c>
      <c r="B335" s="166" t="s">
        <v>92</v>
      </c>
      <c r="C335" s="168">
        <v>0</v>
      </c>
      <c r="D335" s="168">
        <v>0</v>
      </c>
      <c r="E335" s="168">
        <v>0</v>
      </c>
      <c r="F335" s="169">
        <f t="shared" si="5"/>
        <v>0</v>
      </c>
    </row>
    <row r="336" s="74" customFormat="1" ht="18" customHeight="1" spans="1:6">
      <c r="A336" s="166">
        <v>2040604</v>
      </c>
      <c r="B336" s="166" t="s">
        <v>290</v>
      </c>
      <c r="C336" s="168">
        <v>57</v>
      </c>
      <c r="D336" s="168">
        <v>101</v>
      </c>
      <c r="E336" s="168">
        <v>76</v>
      </c>
      <c r="F336" s="169">
        <f t="shared" si="5"/>
        <v>75</v>
      </c>
    </row>
    <row r="337" s="74" customFormat="1" ht="18" customHeight="1" spans="1:6">
      <c r="A337" s="166">
        <v>2040605</v>
      </c>
      <c r="B337" s="166" t="s">
        <v>291</v>
      </c>
      <c r="C337" s="168">
        <v>5</v>
      </c>
      <c r="D337" s="168">
        <v>17</v>
      </c>
      <c r="E337" s="168">
        <v>12</v>
      </c>
      <c r="F337" s="169">
        <f t="shared" si="5"/>
        <v>41.6666666666667</v>
      </c>
    </row>
    <row r="338" s="74" customFormat="1" ht="18" customHeight="1" spans="1:6">
      <c r="A338" s="166">
        <v>2040606</v>
      </c>
      <c r="B338" s="166" t="s">
        <v>292</v>
      </c>
      <c r="C338" s="168">
        <v>0</v>
      </c>
      <c r="D338" s="168">
        <v>0</v>
      </c>
      <c r="E338" s="168">
        <v>0</v>
      </c>
      <c r="F338" s="169">
        <f t="shared" si="5"/>
        <v>0</v>
      </c>
    </row>
    <row r="339" s="74" customFormat="1" ht="18" customHeight="1" spans="1:6">
      <c r="A339" s="166">
        <v>2040607</v>
      </c>
      <c r="B339" s="166" t="s">
        <v>293</v>
      </c>
      <c r="C339" s="168">
        <v>13</v>
      </c>
      <c r="D339" s="168">
        <v>22</v>
      </c>
      <c r="E339" s="168">
        <v>68</v>
      </c>
      <c r="F339" s="169">
        <f t="shared" si="5"/>
        <v>19.1176470588235</v>
      </c>
    </row>
    <row r="340" s="74" customFormat="1" ht="18" customHeight="1" spans="1:6">
      <c r="A340" s="166">
        <v>2040608</v>
      </c>
      <c r="B340" s="166" t="s">
        <v>294</v>
      </c>
      <c r="C340" s="168">
        <v>0</v>
      </c>
      <c r="D340" s="168">
        <v>0</v>
      </c>
      <c r="E340" s="168">
        <v>0</v>
      </c>
      <c r="F340" s="169">
        <f t="shared" si="5"/>
        <v>0</v>
      </c>
    </row>
    <row r="341" s="74" customFormat="1" ht="18" customHeight="1" spans="1:6">
      <c r="A341" s="166">
        <v>2040610</v>
      </c>
      <c r="B341" s="166" t="s">
        <v>295</v>
      </c>
      <c r="C341" s="168">
        <v>10</v>
      </c>
      <c r="D341" s="168">
        <v>30</v>
      </c>
      <c r="E341" s="168">
        <v>23</v>
      </c>
      <c r="F341" s="169">
        <f t="shared" si="5"/>
        <v>43.4782608695652</v>
      </c>
    </row>
    <row r="342" s="74" customFormat="1" ht="18" customHeight="1" spans="1:6">
      <c r="A342" s="166">
        <v>2040612</v>
      </c>
      <c r="B342" s="166" t="s">
        <v>296</v>
      </c>
      <c r="C342" s="168">
        <v>5</v>
      </c>
      <c r="D342" s="168">
        <v>11</v>
      </c>
      <c r="E342" s="168">
        <v>2</v>
      </c>
      <c r="F342" s="169">
        <f t="shared" si="5"/>
        <v>250</v>
      </c>
    </row>
    <row r="343" s="74" customFormat="1" ht="18" customHeight="1" spans="1:6">
      <c r="A343" s="166">
        <v>2040613</v>
      </c>
      <c r="B343" s="166" t="s">
        <v>131</v>
      </c>
      <c r="C343" s="168">
        <v>0</v>
      </c>
      <c r="D343" s="168">
        <v>0</v>
      </c>
      <c r="E343" s="168">
        <v>0</v>
      </c>
      <c r="F343" s="169">
        <f t="shared" si="5"/>
        <v>0</v>
      </c>
    </row>
    <row r="344" s="74" customFormat="1" ht="18" customHeight="1" spans="1:6">
      <c r="A344" s="166">
        <v>2040650</v>
      </c>
      <c r="B344" s="166" t="s">
        <v>99</v>
      </c>
      <c r="C344" s="168">
        <v>0</v>
      </c>
      <c r="D344" s="168">
        <v>0</v>
      </c>
      <c r="E344" s="168">
        <v>0</v>
      </c>
      <c r="F344" s="169">
        <f t="shared" si="5"/>
        <v>0</v>
      </c>
    </row>
    <row r="345" s="74" customFormat="1" ht="18" customHeight="1" spans="1:6">
      <c r="A345" s="166">
        <v>2040699</v>
      </c>
      <c r="B345" s="166" t="s">
        <v>297</v>
      </c>
      <c r="C345" s="168">
        <v>0</v>
      </c>
      <c r="D345" s="168">
        <v>0</v>
      </c>
      <c r="E345" s="168">
        <v>0</v>
      </c>
      <c r="F345" s="169">
        <f t="shared" si="5"/>
        <v>0</v>
      </c>
    </row>
    <row r="346" s="74" customFormat="1" ht="18" customHeight="1" spans="1:6">
      <c r="A346" s="166">
        <v>20407</v>
      </c>
      <c r="B346" s="167" t="s">
        <v>298</v>
      </c>
      <c r="C346" s="168">
        <f>SUM(C347:C355)</f>
        <v>0</v>
      </c>
      <c r="D346" s="168">
        <f>SUM(D347:D355)</f>
        <v>0</v>
      </c>
      <c r="E346" s="168">
        <f>SUM(E347:E355)</f>
        <v>0</v>
      </c>
      <c r="F346" s="169">
        <f t="shared" si="5"/>
        <v>0</v>
      </c>
    </row>
    <row r="347" s="74" customFormat="1" ht="18" customHeight="1" spans="1:6">
      <c r="A347" s="166">
        <v>2040701</v>
      </c>
      <c r="B347" s="166" t="s">
        <v>90</v>
      </c>
      <c r="C347" s="168">
        <v>0</v>
      </c>
      <c r="D347" s="168">
        <v>0</v>
      </c>
      <c r="E347" s="168">
        <v>0</v>
      </c>
      <c r="F347" s="169">
        <f t="shared" si="5"/>
        <v>0</v>
      </c>
    </row>
    <row r="348" s="74" customFormat="1" ht="18" customHeight="1" spans="1:6">
      <c r="A348" s="166">
        <v>2040702</v>
      </c>
      <c r="B348" s="166" t="s">
        <v>91</v>
      </c>
      <c r="C348" s="168">
        <v>0</v>
      </c>
      <c r="D348" s="168">
        <v>0</v>
      </c>
      <c r="E348" s="168">
        <v>0</v>
      </c>
      <c r="F348" s="169">
        <f t="shared" si="5"/>
        <v>0</v>
      </c>
    </row>
    <row r="349" s="74" customFormat="1" ht="18" customHeight="1" spans="1:6">
      <c r="A349" s="166">
        <v>2040703</v>
      </c>
      <c r="B349" s="166" t="s">
        <v>92</v>
      </c>
      <c r="C349" s="168">
        <v>0</v>
      </c>
      <c r="D349" s="168">
        <v>0</v>
      </c>
      <c r="E349" s="168">
        <v>0</v>
      </c>
      <c r="F349" s="169">
        <f t="shared" si="5"/>
        <v>0</v>
      </c>
    </row>
    <row r="350" s="74" customFormat="1" ht="18" customHeight="1" spans="1:6">
      <c r="A350" s="166">
        <v>2040704</v>
      </c>
      <c r="B350" s="166" t="s">
        <v>299</v>
      </c>
      <c r="C350" s="168">
        <v>0</v>
      </c>
      <c r="D350" s="168">
        <v>0</v>
      </c>
      <c r="E350" s="168">
        <v>0</v>
      </c>
      <c r="F350" s="169">
        <f t="shared" si="5"/>
        <v>0</v>
      </c>
    </row>
    <row r="351" s="74" customFormat="1" ht="18" customHeight="1" spans="1:6">
      <c r="A351" s="166">
        <v>2040705</v>
      </c>
      <c r="B351" s="166" t="s">
        <v>300</v>
      </c>
      <c r="C351" s="168">
        <v>0</v>
      </c>
      <c r="D351" s="168">
        <v>0</v>
      </c>
      <c r="E351" s="168">
        <v>0</v>
      </c>
      <c r="F351" s="169">
        <f t="shared" si="5"/>
        <v>0</v>
      </c>
    </row>
    <row r="352" s="74" customFormat="1" ht="18" customHeight="1" spans="1:6">
      <c r="A352" s="166">
        <v>2040706</v>
      </c>
      <c r="B352" s="166" t="s">
        <v>301</v>
      </c>
      <c r="C352" s="168">
        <v>0</v>
      </c>
      <c r="D352" s="168">
        <v>0</v>
      </c>
      <c r="E352" s="168">
        <v>0</v>
      </c>
      <c r="F352" s="169">
        <f t="shared" si="5"/>
        <v>0</v>
      </c>
    </row>
    <row r="353" s="74" customFormat="1" ht="18" customHeight="1" spans="1:6">
      <c r="A353" s="166">
        <v>2040707</v>
      </c>
      <c r="B353" s="166" t="s">
        <v>131</v>
      </c>
      <c r="C353" s="168">
        <v>0</v>
      </c>
      <c r="D353" s="168">
        <v>0</v>
      </c>
      <c r="E353" s="168">
        <v>0</v>
      </c>
      <c r="F353" s="169">
        <f t="shared" si="5"/>
        <v>0</v>
      </c>
    </row>
    <row r="354" s="74" customFormat="1" ht="18" customHeight="1" spans="1:6">
      <c r="A354" s="166">
        <v>2040750</v>
      </c>
      <c r="B354" s="166" t="s">
        <v>99</v>
      </c>
      <c r="C354" s="168">
        <v>0</v>
      </c>
      <c r="D354" s="168">
        <v>0</v>
      </c>
      <c r="E354" s="168">
        <v>0</v>
      </c>
      <c r="F354" s="169">
        <f t="shared" si="5"/>
        <v>0</v>
      </c>
    </row>
    <row r="355" s="74" customFormat="1" ht="18" customHeight="1" spans="1:6">
      <c r="A355" s="166">
        <v>2040799</v>
      </c>
      <c r="B355" s="166" t="s">
        <v>302</v>
      </c>
      <c r="C355" s="168">
        <v>0</v>
      </c>
      <c r="D355" s="168">
        <v>0</v>
      </c>
      <c r="E355" s="168">
        <v>0</v>
      </c>
      <c r="F355" s="169">
        <f t="shared" si="5"/>
        <v>0</v>
      </c>
    </row>
    <row r="356" s="74" customFormat="1" ht="18" customHeight="1" spans="1:6">
      <c r="A356" s="166">
        <v>20408</v>
      </c>
      <c r="B356" s="167" t="s">
        <v>303</v>
      </c>
      <c r="C356" s="168">
        <f>SUM(C357:C365)</f>
        <v>0</v>
      </c>
      <c r="D356" s="168">
        <f>SUM(D357:D365)</f>
        <v>0</v>
      </c>
      <c r="E356" s="168">
        <f>SUM(E357:E365)</f>
        <v>0</v>
      </c>
      <c r="F356" s="169">
        <f t="shared" si="5"/>
        <v>0</v>
      </c>
    </row>
    <row r="357" s="74" customFormat="1" ht="18" customHeight="1" spans="1:6">
      <c r="A357" s="166">
        <v>2040801</v>
      </c>
      <c r="B357" s="166" t="s">
        <v>90</v>
      </c>
      <c r="C357" s="168">
        <v>0</v>
      </c>
      <c r="D357" s="168">
        <v>0</v>
      </c>
      <c r="E357" s="168">
        <v>0</v>
      </c>
      <c r="F357" s="169">
        <f t="shared" si="5"/>
        <v>0</v>
      </c>
    </row>
    <row r="358" s="74" customFormat="1" ht="18" customHeight="1" spans="1:6">
      <c r="A358" s="166">
        <v>2040802</v>
      </c>
      <c r="B358" s="166" t="s">
        <v>91</v>
      </c>
      <c r="C358" s="168">
        <v>0</v>
      </c>
      <c r="D358" s="168">
        <v>0</v>
      </c>
      <c r="E358" s="168">
        <v>0</v>
      </c>
      <c r="F358" s="169">
        <f t="shared" si="5"/>
        <v>0</v>
      </c>
    </row>
    <row r="359" s="74" customFormat="1" ht="18" customHeight="1" spans="1:6">
      <c r="A359" s="166">
        <v>2040803</v>
      </c>
      <c r="B359" s="166" t="s">
        <v>92</v>
      </c>
      <c r="C359" s="168">
        <v>0</v>
      </c>
      <c r="D359" s="168">
        <v>0</v>
      </c>
      <c r="E359" s="168">
        <v>0</v>
      </c>
      <c r="F359" s="169">
        <f t="shared" si="5"/>
        <v>0</v>
      </c>
    </row>
    <row r="360" s="74" customFormat="1" ht="18" customHeight="1" spans="1:6">
      <c r="A360" s="166">
        <v>2040804</v>
      </c>
      <c r="B360" s="166" t="s">
        <v>304</v>
      </c>
      <c r="C360" s="168">
        <v>0</v>
      </c>
      <c r="D360" s="168">
        <v>0</v>
      </c>
      <c r="E360" s="168">
        <v>0</v>
      </c>
      <c r="F360" s="169">
        <f t="shared" si="5"/>
        <v>0</v>
      </c>
    </row>
    <row r="361" s="74" customFormat="1" ht="18" customHeight="1" spans="1:6">
      <c r="A361" s="166">
        <v>2040805</v>
      </c>
      <c r="B361" s="166" t="s">
        <v>305</v>
      </c>
      <c r="C361" s="168">
        <v>0</v>
      </c>
      <c r="D361" s="168">
        <v>0</v>
      </c>
      <c r="E361" s="168">
        <v>0</v>
      </c>
      <c r="F361" s="169">
        <f t="shared" si="5"/>
        <v>0</v>
      </c>
    </row>
    <row r="362" s="74" customFormat="1" ht="18" customHeight="1" spans="1:6">
      <c r="A362" s="166">
        <v>2040806</v>
      </c>
      <c r="B362" s="166" t="s">
        <v>306</v>
      </c>
      <c r="C362" s="168">
        <v>0</v>
      </c>
      <c r="D362" s="168">
        <v>0</v>
      </c>
      <c r="E362" s="168">
        <v>0</v>
      </c>
      <c r="F362" s="169">
        <f t="shared" si="5"/>
        <v>0</v>
      </c>
    </row>
    <row r="363" s="74" customFormat="1" ht="18" customHeight="1" spans="1:6">
      <c r="A363" s="166">
        <v>2040807</v>
      </c>
      <c r="B363" s="166" t="s">
        <v>131</v>
      </c>
      <c r="C363" s="168">
        <v>0</v>
      </c>
      <c r="D363" s="168">
        <v>0</v>
      </c>
      <c r="E363" s="168">
        <v>0</v>
      </c>
      <c r="F363" s="169">
        <f t="shared" si="5"/>
        <v>0</v>
      </c>
    </row>
    <row r="364" s="74" customFormat="1" ht="18" customHeight="1" spans="1:6">
      <c r="A364" s="166">
        <v>2040850</v>
      </c>
      <c r="B364" s="166" t="s">
        <v>99</v>
      </c>
      <c r="C364" s="168">
        <v>0</v>
      </c>
      <c r="D364" s="168">
        <v>0</v>
      </c>
      <c r="E364" s="168">
        <v>0</v>
      </c>
      <c r="F364" s="169">
        <f t="shared" si="5"/>
        <v>0</v>
      </c>
    </row>
    <row r="365" s="74" customFormat="1" ht="18" customHeight="1" spans="1:6">
      <c r="A365" s="166">
        <v>2040899</v>
      </c>
      <c r="B365" s="166" t="s">
        <v>307</v>
      </c>
      <c r="C365" s="168">
        <v>0</v>
      </c>
      <c r="D365" s="168">
        <v>0</v>
      </c>
      <c r="E365" s="168">
        <v>0</v>
      </c>
      <c r="F365" s="169">
        <f t="shared" si="5"/>
        <v>0</v>
      </c>
    </row>
    <row r="366" s="74" customFormat="1" ht="18" customHeight="1" spans="1:6">
      <c r="A366" s="166">
        <v>20409</v>
      </c>
      <c r="B366" s="167" t="s">
        <v>308</v>
      </c>
      <c r="C366" s="168">
        <f>SUM(C367:C373)</f>
        <v>0</v>
      </c>
      <c r="D366" s="168">
        <f>SUM(D367:D373)</f>
        <v>0</v>
      </c>
      <c r="E366" s="168">
        <f>SUM(E367:E373)</f>
        <v>0</v>
      </c>
      <c r="F366" s="169">
        <f t="shared" si="5"/>
        <v>0</v>
      </c>
    </row>
    <row r="367" s="74" customFormat="1" ht="18" customHeight="1" spans="1:6">
      <c r="A367" s="166">
        <v>2040901</v>
      </c>
      <c r="B367" s="166" t="s">
        <v>90</v>
      </c>
      <c r="C367" s="168">
        <v>0</v>
      </c>
      <c r="D367" s="168">
        <v>0</v>
      </c>
      <c r="E367" s="168">
        <v>0</v>
      </c>
      <c r="F367" s="169">
        <f t="shared" si="5"/>
        <v>0</v>
      </c>
    </row>
    <row r="368" s="74" customFormat="1" ht="18" customHeight="1" spans="1:6">
      <c r="A368" s="166">
        <v>2040902</v>
      </c>
      <c r="B368" s="166" t="s">
        <v>91</v>
      </c>
      <c r="C368" s="168">
        <v>0</v>
      </c>
      <c r="D368" s="168">
        <v>0</v>
      </c>
      <c r="E368" s="168">
        <v>0</v>
      </c>
      <c r="F368" s="169">
        <f t="shared" si="5"/>
        <v>0</v>
      </c>
    </row>
    <row r="369" s="74" customFormat="1" ht="18" customHeight="1" spans="1:6">
      <c r="A369" s="166">
        <v>2040903</v>
      </c>
      <c r="B369" s="166" t="s">
        <v>92</v>
      </c>
      <c r="C369" s="168">
        <v>0</v>
      </c>
      <c r="D369" s="168">
        <v>0</v>
      </c>
      <c r="E369" s="168">
        <v>0</v>
      </c>
      <c r="F369" s="169">
        <f t="shared" si="5"/>
        <v>0</v>
      </c>
    </row>
    <row r="370" s="74" customFormat="1" ht="18" customHeight="1" spans="1:6">
      <c r="A370" s="166">
        <v>2040904</v>
      </c>
      <c r="B370" s="166" t="s">
        <v>309</v>
      </c>
      <c r="C370" s="168">
        <v>0</v>
      </c>
      <c r="D370" s="168">
        <v>0</v>
      </c>
      <c r="E370" s="168">
        <v>0</v>
      </c>
      <c r="F370" s="169">
        <f t="shared" si="5"/>
        <v>0</v>
      </c>
    </row>
    <row r="371" s="74" customFormat="1" ht="18" customHeight="1" spans="1:6">
      <c r="A371" s="166">
        <v>2040905</v>
      </c>
      <c r="B371" s="166" t="s">
        <v>310</v>
      </c>
      <c r="C371" s="168">
        <v>0</v>
      </c>
      <c r="D371" s="168">
        <v>0</v>
      </c>
      <c r="E371" s="168">
        <v>0</v>
      </c>
      <c r="F371" s="169">
        <f t="shared" si="5"/>
        <v>0</v>
      </c>
    </row>
    <row r="372" s="74" customFormat="1" ht="18" customHeight="1" spans="1:6">
      <c r="A372" s="166">
        <v>2040950</v>
      </c>
      <c r="B372" s="166" t="s">
        <v>99</v>
      </c>
      <c r="C372" s="168">
        <v>0</v>
      </c>
      <c r="D372" s="168">
        <v>0</v>
      </c>
      <c r="E372" s="168">
        <v>0</v>
      </c>
      <c r="F372" s="169">
        <f t="shared" si="5"/>
        <v>0</v>
      </c>
    </row>
    <row r="373" s="74" customFormat="1" ht="18" customHeight="1" spans="1:6">
      <c r="A373" s="166">
        <v>2040999</v>
      </c>
      <c r="B373" s="166" t="s">
        <v>311</v>
      </c>
      <c r="C373" s="168">
        <v>0</v>
      </c>
      <c r="D373" s="168">
        <v>0</v>
      </c>
      <c r="E373" s="168">
        <v>0</v>
      </c>
      <c r="F373" s="169">
        <f t="shared" si="5"/>
        <v>0</v>
      </c>
    </row>
    <row r="374" s="74" customFormat="1" ht="18" customHeight="1" spans="1:6">
      <c r="A374" s="166">
        <v>20410</v>
      </c>
      <c r="B374" s="167" t="s">
        <v>312</v>
      </c>
      <c r="C374" s="168">
        <f>SUM(C375:C379)</f>
        <v>0</v>
      </c>
      <c r="D374" s="168">
        <f>SUM(D375:D379)</f>
        <v>0</v>
      </c>
      <c r="E374" s="168">
        <f>SUM(E375:E379)</f>
        <v>0</v>
      </c>
      <c r="F374" s="169">
        <f t="shared" si="5"/>
        <v>0</v>
      </c>
    </row>
    <row r="375" s="74" customFormat="1" ht="18" customHeight="1" spans="1:6">
      <c r="A375" s="166">
        <v>2041001</v>
      </c>
      <c r="B375" s="166" t="s">
        <v>90</v>
      </c>
      <c r="C375" s="168">
        <v>0</v>
      </c>
      <c r="D375" s="168">
        <v>0</v>
      </c>
      <c r="E375" s="168">
        <v>0</v>
      </c>
      <c r="F375" s="169">
        <f t="shared" si="5"/>
        <v>0</v>
      </c>
    </row>
    <row r="376" s="74" customFormat="1" ht="18" customHeight="1" spans="1:6">
      <c r="A376" s="166">
        <v>2041002</v>
      </c>
      <c r="B376" s="166" t="s">
        <v>91</v>
      </c>
      <c r="C376" s="168">
        <v>0</v>
      </c>
      <c r="D376" s="168">
        <v>0</v>
      </c>
      <c r="E376" s="168">
        <v>0</v>
      </c>
      <c r="F376" s="169">
        <f t="shared" si="5"/>
        <v>0</v>
      </c>
    </row>
    <row r="377" s="74" customFormat="1" ht="18" customHeight="1" spans="1:6">
      <c r="A377" s="166">
        <v>2041006</v>
      </c>
      <c r="B377" s="166" t="s">
        <v>131</v>
      </c>
      <c r="C377" s="168">
        <v>0</v>
      </c>
      <c r="D377" s="168">
        <v>0</v>
      </c>
      <c r="E377" s="168">
        <v>0</v>
      </c>
      <c r="F377" s="169">
        <f t="shared" si="5"/>
        <v>0</v>
      </c>
    </row>
    <row r="378" s="74" customFormat="1" ht="18" customHeight="1" spans="1:6">
      <c r="A378" s="166">
        <v>2041007</v>
      </c>
      <c r="B378" s="166" t="s">
        <v>313</v>
      </c>
      <c r="C378" s="168">
        <v>0</v>
      </c>
      <c r="D378" s="168">
        <v>0</v>
      </c>
      <c r="E378" s="168">
        <v>0</v>
      </c>
      <c r="F378" s="169">
        <f t="shared" si="5"/>
        <v>0</v>
      </c>
    </row>
    <row r="379" s="74" customFormat="1" ht="18" customHeight="1" spans="1:6">
      <c r="A379" s="166">
        <v>2041099</v>
      </c>
      <c r="B379" s="166" t="s">
        <v>314</v>
      </c>
      <c r="C379" s="168">
        <v>0</v>
      </c>
      <c r="D379" s="168">
        <v>0</v>
      </c>
      <c r="E379" s="168">
        <v>0</v>
      </c>
      <c r="F379" s="169">
        <f t="shared" si="5"/>
        <v>0</v>
      </c>
    </row>
    <row r="380" s="74" customFormat="1" ht="18" customHeight="1" spans="1:6">
      <c r="A380" s="166">
        <v>20499</v>
      </c>
      <c r="B380" s="167" t="s">
        <v>315</v>
      </c>
      <c r="C380" s="168">
        <f>C381+C382</f>
        <v>0</v>
      </c>
      <c r="D380" s="168">
        <f>D381+D382</f>
        <v>206</v>
      </c>
      <c r="E380" s="168">
        <f>E381+E382</f>
        <v>113</v>
      </c>
      <c r="F380" s="169">
        <f t="shared" si="5"/>
        <v>0</v>
      </c>
    </row>
    <row r="381" s="74" customFormat="1" ht="18" customHeight="1" spans="1:6">
      <c r="A381" s="166">
        <v>2049902</v>
      </c>
      <c r="B381" s="166" t="s">
        <v>316</v>
      </c>
      <c r="C381" s="168">
        <v>0</v>
      </c>
      <c r="D381" s="168">
        <v>0</v>
      </c>
      <c r="E381" s="168">
        <v>0</v>
      </c>
      <c r="F381" s="169">
        <f t="shared" si="5"/>
        <v>0</v>
      </c>
    </row>
    <row r="382" s="74" customFormat="1" ht="18" customHeight="1" spans="1:6">
      <c r="A382" s="166">
        <v>2049999</v>
      </c>
      <c r="B382" s="166" t="s">
        <v>317</v>
      </c>
      <c r="C382" s="168">
        <v>0</v>
      </c>
      <c r="D382" s="168">
        <v>206</v>
      </c>
      <c r="E382" s="168">
        <v>113</v>
      </c>
      <c r="F382" s="169">
        <f t="shared" si="5"/>
        <v>0</v>
      </c>
    </row>
    <row r="383" s="74" customFormat="1" ht="18" customHeight="1" spans="1:6">
      <c r="A383" s="166">
        <v>205</v>
      </c>
      <c r="B383" s="167" t="s">
        <v>318</v>
      </c>
      <c r="C383" s="168">
        <f>C384+C389+C396+C402+C408+C412+C416+C420+C426+C433</f>
        <v>87114.06</v>
      </c>
      <c r="D383" s="168">
        <f>D384+D389+D396+D402+D408+D412+D416+D420+D426+D433</f>
        <v>63108</v>
      </c>
      <c r="E383" s="168">
        <f>E384+E389+E396+E402+E408+E412+E416+E420+E426+E433</f>
        <v>60360</v>
      </c>
      <c r="F383" s="169">
        <f t="shared" si="5"/>
        <v>144.324155069583</v>
      </c>
    </row>
    <row r="384" s="74" customFormat="1" ht="18" customHeight="1" spans="1:6">
      <c r="A384" s="166">
        <v>20501</v>
      </c>
      <c r="B384" s="167" t="s">
        <v>319</v>
      </c>
      <c r="C384" s="168">
        <f>SUM(C385:C388)</f>
        <v>362.53</v>
      </c>
      <c r="D384" s="168">
        <f>SUM(D385:D388)</f>
        <v>454</v>
      </c>
      <c r="E384" s="168">
        <f>SUM(E385:E388)</f>
        <v>495</v>
      </c>
      <c r="F384" s="169">
        <f t="shared" si="5"/>
        <v>73.2383838383838</v>
      </c>
    </row>
    <row r="385" s="74" customFormat="1" ht="18" customHeight="1" spans="1:6">
      <c r="A385" s="166">
        <v>2050101</v>
      </c>
      <c r="B385" s="166" t="s">
        <v>90</v>
      </c>
      <c r="C385" s="168">
        <v>239.13</v>
      </c>
      <c r="D385" s="168">
        <v>106</v>
      </c>
      <c r="E385" s="168">
        <v>161</v>
      </c>
      <c r="F385" s="169">
        <f t="shared" si="5"/>
        <v>148.527950310559</v>
      </c>
    </row>
    <row r="386" s="74" customFormat="1" ht="18" customHeight="1" spans="1:6">
      <c r="A386" s="166">
        <v>2050102</v>
      </c>
      <c r="B386" s="166" t="s">
        <v>91</v>
      </c>
      <c r="C386" s="168">
        <v>0</v>
      </c>
      <c r="D386" s="168">
        <v>0</v>
      </c>
      <c r="E386" s="168">
        <v>0</v>
      </c>
      <c r="F386" s="169">
        <f t="shared" si="5"/>
        <v>0</v>
      </c>
    </row>
    <row r="387" s="74" customFormat="1" ht="18" customHeight="1" spans="1:6">
      <c r="A387" s="166">
        <v>2050103</v>
      </c>
      <c r="B387" s="166" t="s">
        <v>92</v>
      </c>
      <c r="C387" s="168">
        <v>123.4</v>
      </c>
      <c r="D387" s="168">
        <v>207</v>
      </c>
      <c r="E387" s="168">
        <v>187</v>
      </c>
      <c r="F387" s="169">
        <f t="shared" si="5"/>
        <v>65.9893048128342</v>
      </c>
    </row>
    <row r="388" s="74" customFormat="1" ht="18" customHeight="1" spans="1:6">
      <c r="A388" s="166">
        <v>2050199</v>
      </c>
      <c r="B388" s="166" t="s">
        <v>320</v>
      </c>
      <c r="C388" s="168">
        <v>0</v>
      </c>
      <c r="D388" s="168">
        <v>141</v>
      </c>
      <c r="E388" s="168">
        <v>147</v>
      </c>
      <c r="F388" s="169">
        <f t="shared" ref="F388:F451" si="6">IF(E388=0,0,C388/E388*100)</f>
        <v>0</v>
      </c>
    </row>
    <row r="389" s="74" customFormat="1" ht="18" customHeight="1" spans="1:6">
      <c r="A389" s="166">
        <v>20502</v>
      </c>
      <c r="B389" s="167" t="s">
        <v>321</v>
      </c>
      <c r="C389" s="168">
        <f>SUM(C390:C395)</f>
        <v>81122.33</v>
      </c>
      <c r="D389" s="168">
        <f>SUM(D390:D395)</f>
        <v>58482</v>
      </c>
      <c r="E389" s="168">
        <f>SUM(E390:E395)</f>
        <v>52278</v>
      </c>
      <c r="F389" s="169">
        <f t="shared" si="6"/>
        <v>155.174891923945</v>
      </c>
    </row>
    <row r="390" s="74" customFormat="1" ht="18" customHeight="1" spans="1:6">
      <c r="A390" s="166">
        <v>2050201</v>
      </c>
      <c r="B390" s="166" t="s">
        <v>322</v>
      </c>
      <c r="C390" s="168">
        <v>2138.54</v>
      </c>
      <c r="D390" s="168">
        <v>1033</v>
      </c>
      <c r="E390" s="168">
        <v>1081</v>
      </c>
      <c r="F390" s="169">
        <f t="shared" si="6"/>
        <v>197.829787234043</v>
      </c>
    </row>
    <row r="391" s="74" customFormat="1" ht="18" customHeight="1" spans="1:6">
      <c r="A391" s="166">
        <v>2050202</v>
      </c>
      <c r="B391" s="166" t="s">
        <v>323</v>
      </c>
      <c r="C391" s="168">
        <v>44296.83</v>
      </c>
      <c r="D391" s="168">
        <v>21003</v>
      </c>
      <c r="E391" s="168">
        <v>16514</v>
      </c>
      <c r="F391" s="169">
        <f t="shared" si="6"/>
        <v>268.238040450527</v>
      </c>
    </row>
    <row r="392" s="74" customFormat="1" ht="18" customHeight="1" spans="1:6">
      <c r="A392" s="166">
        <v>2050203</v>
      </c>
      <c r="B392" s="166" t="s">
        <v>324</v>
      </c>
      <c r="C392" s="168">
        <v>6380.49</v>
      </c>
      <c r="D392" s="168">
        <v>7735</v>
      </c>
      <c r="E392" s="168">
        <v>15264</v>
      </c>
      <c r="F392" s="169">
        <f t="shared" si="6"/>
        <v>41.8009040880503</v>
      </c>
    </row>
    <row r="393" s="74" customFormat="1" ht="18" customHeight="1" spans="1:6">
      <c r="A393" s="166">
        <v>2050204</v>
      </c>
      <c r="B393" s="166" t="s">
        <v>325</v>
      </c>
      <c r="C393" s="168">
        <v>11793.4</v>
      </c>
      <c r="D393" s="168">
        <v>6846</v>
      </c>
      <c r="E393" s="168">
        <v>6810</v>
      </c>
      <c r="F393" s="169">
        <f t="shared" si="6"/>
        <v>173.177679882526</v>
      </c>
    </row>
    <row r="394" s="74" customFormat="1" ht="18" customHeight="1" spans="1:6">
      <c r="A394" s="166">
        <v>2050205</v>
      </c>
      <c r="B394" s="166" t="s">
        <v>326</v>
      </c>
      <c r="C394" s="168">
        <v>0</v>
      </c>
      <c r="D394" s="168">
        <v>0</v>
      </c>
      <c r="E394" s="168">
        <v>146</v>
      </c>
      <c r="F394" s="169">
        <f t="shared" si="6"/>
        <v>0</v>
      </c>
    </row>
    <row r="395" s="74" customFormat="1" ht="18" customHeight="1" spans="1:6">
      <c r="A395" s="166">
        <v>2050299</v>
      </c>
      <c r="B395" s="166" t="s">
        <v>327</v>
      </c>
      <c r="C395" s="168">
        <f>15798.07+715</f>
        <v>16513.07</v>
      </c>
      <c r="D395" s="168">
        <v>21865</v>
      </c>
      <c r="E395" s="168">
        <v>12463</v>
      </c>
      <c r="F395" s="169">
        <f t="shared" si="6"/>
        <v>132.496750381128</v>
      </c>
    </row>
    <row r="396" s="74" customFormat="1" ht="18" customHeight="1" spans="1:6">
      <c r="A396" s="166">
        <v>20503</v>
      </c>
      <c r="B396" s="167" t="s">
        <v>328</v>
      </c>
      <c r="C396" s="168">
        <f>SUM(C397:C401)</f>
        <v>2706.76</v>
      </c>
      <c r="D396" s="168">
        <f>SUM(D397:D401)</f>
        <v>1530</v>
      </c>
      <c r="E396" s="168">
        <f>SUM(E397:E401)</f>
        <v>2026</v>
      </c>
      <c r="F396" s="169">
        <f t="shared" si="6"/>
        <v>133.601184600197</v>
      </c>
    </row>
    <row r="397" s="74" customFormat="1" ht="18" customHeight="1" spans="1:6">
      <c r="A397" s="166">
        <v>2050301</v>
      </c>
      <c r="B397" s="166" t="s">
        <v>329</v>
      </c>
      <c r="C397" s="168">
        <v>0</v>
      </c>
      <c r="D397" s="168">
        <v>0</v>
      </c>
      <c r="E397" s="168">
        <v>0</v>
      </c>
      <c r="F397" s="169">
        <f t="shared" si="6"/>
        <v>0</v>
      </c>
    </row>
    <row r="398" s="74" customFormat="1" ht="18" customHeight="1" spans="1:6">
      <c r="A398" s="166">
        <v>2050302</v>
      </c>
      <c r="B398" s="166" t="s">
        <v>330</v>
      </c>
      <c r="C398" s="168">
        <v>2706.76</v>
      </c>
      <c r="D398" s="168">
        <v>1523</v>
      </c>
      <c r="E398" s="168">
        <v>1289</v>
      </c>
      <c r="F398" s="169">
        <f t="shared" si="6"/>
        <v>209.989138867339</v>
      </c>
    </row>
    <row r="399" s="74" customFormat="1" ht="18" customHeight="1" spans="1:6">
      <c r="A399" s="166">
        <v>2050303</v>
      </c>
      <c r="B399" s="166" t="s">
        <v>331</v>
      </c>
      <c r="C399" s="168">
        <v>0</v>
      </c>
      <c r="D399" s="168">
        <v>0</v>
      </c>
      <c r="E399" s="168">
        <v>0</v>
      </c>
      <c r="F399" s="169">
        <f t="shared" si="6"/>
        <v>0</v>
      </c>
    </row>
    <row r="400" s="74" customFormat="1" ht="18" customHeight="1" spans="1:6">
      <c r="A400" s="166">
        <v>2050305</v>
      </c>
      <c r="B400" s="166" t="s">
        <v>332</v>
      </c>
      <c r="C400" s="168">
        <v>0</v>
      </c>
      <c r="D400" s="168">
        <v>6</v>
      </c>
      <c r="E400" s="168">
        <v>0</v>
      </c>
      <c r="F400" s="169">
        <f t="shared" si="6"/>
        <v>0</v>
      </c>
    </row>
    <row r="401" s="74" customFormat="1" ht="18" customHeight="1" spans="1:6">
      <c r="A401" s="166">
        <v>2050399</v>
      </c>
      <c r="B401" s="166" t="s">
        <v>333</v>
      </c>
      <c r="C401" s="168">
        <v>0</v>
      </c>
      <c r="D401" s="168">
        <v>1</v>
      </c>
      <c r="E401" s="168">
        <v>737</v>
      </c>
      <c r="F401" s="169">
        <f t="shared" si="6"/>
        <v>0</v>
      </c>
    </row>
    <row r="402" s="74" customFormat="1" ht="18" customHeight="1" spans="1:6">
      <c r="A402" s="166">
        <v>20504</v>
      </c>
      <c r="B402" s="167" t="s">
        <v>334</v>
      </c>
      <c r="C402" s="168">
        <f>SUM(C403:C407)</f>
        <v>0</v>
      </c>
      <c r="D402" s="168">
        <f>SUM(D403:D407)</f>
        <v>0</v>
      </c>
      <c r="E402" s="168">
        <f>SUM(E403:E407)</f>
        <v>0</v>
      </c>
      <c r="F402" s="169">
        <f t="shared" si="6"/>
        <v>0</v>
      </c>
    </row>
    <row r="403" s="74" customFormat="1" ht="18" customHeight="1" spans="1:6">
      <c r="A403" s="166">
        <v>2050401</v>
      </c>
      <c r="B403" s="166" t="s">
        <v>335</v>
      </c>
      <c r="C403" s="168">
        <v>0</v>
      </c>
      <c r="D403" s="168">
        <v>0</v>
      </c>
      <c r="E403" s="168">
        <v>0</v>
      </c>
      <c r="F403" s="169">
        <f t="shared" si="6"/>
        <v>0</v>
      </c>
    </row>
    <row r="404" s="74" customFormat="1" ht="18" customHeight="1" spans="1:6">
      <c r="A404" s="166">
        <v>2050402</v>
      </c>
      <c r="B404" s="166" t="s">
        <v>336</v>
      </c>
      <c r="C404" s="168">
        <v>0</v>
      </c>
      <c r="D404" s="168">
        <v>0</v>
      </c>
      <c r="E404" s="168">
        <v>0</v>
      </c>
      <c r="F404" s="169">
        <f t="shared" si="6"/>
        <v>0</v>
      </c>
    </row>
    <row r="405" s="74" customFormat="1" ht="18" customHeight="1" spans="1:6">
      <c r="A405" s="166">
        <v>2050403</v>
      </c>
      <c r="B405" s="166" t="s">
        <v>337</v>
      </c>
      <c r="C405" s="168">
        <v>0</v>
      </c>
      <c r="D405" s="168">
        <v>0</v>
      </c>
      <c r="E405" s="168">
        <v>0</v>
      </c>
      <c r="F405" s="169">
        <f t="shared" si="6"/>
        <v>0</v>
      </c>
    </row>
    <row r="406" s="74" customFormat="1" ht="18" customHeight="1" spans="1:6">
      <c r="A406" s="166">
        <v>2050404</v>
      </c>
      <c r="B406" s="166" t="s">
        <v>338</v>
      </c>
      <c r="C406" s="168">
        <v>0</v>
      </c>
      <c r="D406" s="168">
        <v>0</v>
      </c>
      <c r="E406" s="168">
        <v>0</v>
      </c>
      <c r="F406" s="169">
        <f t="shared" si="6"/>
        <v>0</v>
      </c>
    </row>
    <row r="407" s="74" customFormat="1" ht="18" customHeight="1" spans="1:6">
      <c r="A407" s="166">
        <v>2050499</v>
      </c>
      <c r="B407" s="166" t="s">
        <v>339</v>
      </c>
      <c r="C407" s="168">
        <v>0</v>
      </c>
      <c r="D407" s="168">
        <v>0</v>
      </c>
      <c r="E407" s="168">
        <v>0</v>
      </c>
      <c r="F407" s="169">
        <f t="shared" si="6"/>
        <v>0</v>
      </c>
    </row>
    <row r="408" s="74" customFormat="1" ht="18" customHeight="1" spans="1:6">
      <c r="A408" s="166">
        <v>20505</v>
      </c>
      <c r="B408" s="167" t="s">
        <v>340</v>
      </c>
      <c r="C408" s="168">
        <f>SUM(C409:C411)</f>
        <v>0</v>
      </c>
      <c r="D408" s="168">
        <f>SUM(D409:D411)</f>
        <v>0</v>
      </c>
      <c r="E408" s="168">
        <f>SUM(E409:E411)</f>
        <v>0</v>
      </c>
      <c r="F408" s="169">
        <f t="shared" si="6"/>
        <v>0</v>
      </c>
    </row>
    <row r="409" s="74" customFormat="1" ht="18" customHeight="1" spans="1:6">
      <c r="A409" s="166">
        <v>2050501</v>
      </c>
      <c r="B409" s="166" t="s">
        <v>341</v>
      </c>
      <c r="C409" s="168">
        <v>0</v>
      </c>
      <c r="D409" s="168">
        <v>0</v>
      </c>
      <c r="E409" s="168">
        <v>0</v>
      </c>
      <c r="F409" s="169">
        <f t="shared" si="6"/>
        <v>0</v>
      </c>
    </row>
    <row r="410" s="74" customFormat="1" ht="18" customHeight="1" spans="1:6">
      <c r="A410" s="166">
        <v>2050502</v>
      </c>
      <c r="B410" s="166" t="s">
        <v>342</v>
      </c>
      <c r="C410" s="168">
        <v>0</v>
      </c>
      <c r="D410" s="168">
        <v>0</v>
      </c>
      <c r="E410" s="168">
        <v>0</v>
      </c>
      <c r="F410" s="169">
        <f t="shared" si="6"/>
        <v>0</v>
      </c>
    </row>
    <row r="411" s="74" customFormat="1" ht="18" customHeight="1" spans="1:6">
      <c r="A411" s="166">
        <v>2050599</v>
      </c>
      <c r="B411" s="166" t="s">
        <v>343</v>
      </c>
      <c r="C411" s="168">
        <v>0</v>
      </c>
      <c r="D411" s="168">
        <v>0</v>
      </c>
      <c r="E411" s="168">
        <v>0</v>
      </c>
      <c r="F411" s="169">
        <f t="shared" si="6"/>
        <v>0</v>
      </c>
    </row>
    <row r="412" s="74" customFormat="1" ht="18" customHeight="1" spans="1:6">
      <c r="A412" s="166">
        <v>20506</v>
      </c>
      <c r="B412" s="167" t="s">
        <v>344</v>
      </c>
      <c r="C412" s="168">
        <f>SUM(C413:C415)</f>
        <v>0</v>
      </c>
      <c r="D412" s="168">
        <f>SUM(D413:D415)</f>
        <v>0</v>
      </c>
      <c r="E412" s="168">
        <f>SUM(E413:E415)</f>
        <v>0</v>
      </c>
      <c r="F412" s="169">
        <f t="shared" si="6"/>
        <v>0</v>
      </c>
    </row>
    <row r="413" s="74" customFormat="1" ht="18" customHeight="1" spans="1:6">
      <c r="A413" s="166">
        <v>2050601</v>
      </c>
      <c r="B413" s="166" t="s">
        <v>345</v>
      </c>
      <c r="C413" s="168">
        <v>0</v>
      </c>
      <c r="D413" s="168">
        <v>0</v>
      </c>
      <c r="E413" s="168">
        <v>0</v>
      </c>
      <c r="F413" s="169">
        <f t="shared" si="6"/>
        <v>0</v>
      </c>
    </row>
    <row r="414" s="74" customFormat="1" ht="18" customHeight="1" spans="1:6">
      <c r="A414" s="166">
        <v>2050602</v>
      </c>
      <c r="B414" s="166" t="s">
        <v>346</v>
      </c>
      <c r="C414" s="168">
        <v>0</v>
      </c>
      <c r="D414" s="168">
        <v>0</v>
      </c>
      <c r="E414" s="168">
        <v>0</v>
      </c>
      <c r="F414" s="169">
        <f t="shared" si="6"/>
        <v>0</v>
      </c>
    </row>
    <row r="415" s="74" customFormat="1" ht="18" customHeight="1" spans="1:6">
      <c r="A415" s="166">
        <v>2050699</v>
      </c>
      <c r="B415" s="166" t="s">
        <v>347</v>
      </c>
      <c r="C415" s="168">
        <v>0</v>
      </c>
      <c r="D415" s="168">
        <v>0</v>
      </c>
      <c r="E415" s="168">
        <v>0</v>
      </c>
      <c r="F415" s="169">
        <f t="shared" si="6"/>
        <v>0</v>
      </c>
    </row>
    <row r="416" s="74" customFormat="1" ht="18" customHeight="1" spans="1:6">
      <c r="A416" s="166">
        <v>20507</v>
      </c>
      <c r="B416" s="167" t="s">
        <v>348</v>
      </c>
      <c r="C416" s="168">
        <f>SUM(C417:C419)</f>
        <v>406.05</v>
      </c>
      <c r="D416" s="168">
        <f>SUM(D417:D419)</f>
        <v>286</v>
      </c>
      <c r="E416" s="168">
        <f>SUM(E417:E419)</f>
        <v>333</v>
      </c>
      <c r="F416" s="169">
        <f t="shared" si="6"/>
        <v>121.936936936937</v>
      </c>
    </row>
    <row r="417" s="74" customFormat="1" ht="18" customHeight="1" spans="1:6">
      <c r="A417" s="166">
        <v>2050701</v>
      </c>
      <c r="B417" s="166" t="s">
        <v>349</v>
      </c>
      <c r="C417" s="168">
        <v>396.05</v>
      </c>
      <c r="D417" s="168">
        <v>256</v>
      </c>
      <c r="E417" s="168">
        <v>333</v>
      </c>
      <c r="F417" s="169">
        <f t="shared" si="6"/>
        <v>118.933933933934</v>
      </c>
    </row>
    <row r="418" s="74" customFormat="1" ht="18" customHeight="1" spans="1:6">
      <c r="A418" s="166">
        <v>2050702</v>
      </c>
      <c r="B418" s="166" t="s">
        <v>350</v>
      </c>
      <c r="C418" s="168">
        <v>0</v>
      </c>
      <c r="D418" s="168">
        <v>0</v>
      </c>
      <c r="E418" s="168">
        <v>0</v>
      </c>
      <c r="F418" s="169">
        <f t="shared" si="6"/>
        <v>0</v>
      </c>
    </row>
    <row r="419" s="74" customFormat="1" ht="18" customHeight="1" spans="1:6">
      <c r="A419" s="166">
        <v>2050799</v>
      </c>
      <c r="B419" s="166" t="s">
        <v>351</v>
      </c>
      <c r="C419" s="168">
        <v>10</v>
      </c>
      <c r="D419" s="168">
        <v>30</v>
      </c>
      <c r="E419" s="168">
        <v>0</v>
      </c>
      <c r="F419" s="169">
        <f t="shared" si="6"/>
        <v>0</v>
      </c>
    </row>
    <row r="420" s="74" customFormat="1" ht="18" customHeight="1" spans="1:6">
      <c r="A420" s="166">
        <v>20508</v>
      </c>
      <c r="B420" s="167" t="s">
        <v>352</v>
      </c>
      <c r="C420" s="168">
        <f>SUM(C421:C425)</f>
        <v>722.45</v>
      </c>
      <c r="D420" s="168">
        <f>SUM(D421:D425)</f>
        <v>697</v>
      </c>
      <c r="E420" s="168">
        <f>SUM(E421:E425)</f>
        <v>2463</v>
      </c>
      <c r="F420" s="169">
        <f t="shared" si="6"/>
        <v>29.3321153065367</v>
      </c>
    </row>
    <row r="421" s="74" customFormat="1" ht="18" customHeight="1" spans="1:6">
      <c r="A421" s="166">
        <v>2050801</v>
      </c>
      <c r="B421" s="166" t="s">
        <v>353</v>
      </c>
      <c r="C421" s="168">
        <v>495.33</v>
      </c>
      <c r="D421" s="168">
        <v>466</v>
      </c>
      <c r="E421" s="168">
        <v>402</v>
      </c>
      <c r="F421" s="169">
        <f t="shared" si="6"/>
        <v>123.216417910448</v>
      </c>
    </row>
    <row r="422" s="74" customFormat="1" ht="18" customHeight="1" spans="1:6">
      <c r="A422" s="166">
        <v>2050802</v>
      </c>
      <c r="B422" s="166" t="s">
        <v>354</v>
      </c>
      <c r="C422" s="168">
        <v>227.12</v>
      </c>
      <c r="D422" s="168">
        <v>231</v>
      </c>
      <c r="E422" s="168">
        <v>2047</v>
      </c>
      <c r="F422" s="169">
        <f t="shared" si="6"/>
        <v>11.095261358085</v>
      </c>
    </row>
    <row r="423" s="74" customFormat="1" ht="18" customHeight="1" spans="1:6">
      <c r="A423" s="166">
        <v>2050803</v>
      </c>
      <c r="B423" s="166" t="s">
        <v>355</v>
      </c>
      <c r="C423" s="168">
        <v>0</v>
      </c>
      <c r="D423" s="168">
        <v>0</v>
      </c>
      <c r="E423" s="168">
        <v>14</v>
      </c>
      <c r="F423" s="169">
        <f t="shared" si="6"/>
        <v>0</v>
      </c>
    </row>
    <row r="424" s="74" customFormat="1" ht="18" customHeight="1" spans="1:6">
      <c r="A424" s="166">
        <v>2050804</v>
      </c>
      <c r="B424" s="166" t="s">
        <v>356</v>
      </c>
      <c r="C424" s="168">
        <v>0</v>
      </c>
      <c r="D424" s="168">
        <v>0</v>
      </c>
      <c r="E424" s="168">
        <v>0</v>
      </c>
      <c r="F424" s="169">
        <f t="shared" si="6"/>
        <v>0</v>
      </c>
    </row>
    <row r="425" s="74" customFormat="1" ht="18" customHeight="1" spans="1:6">
      <c r="A425" s="166">
        <v>2050899</v>
      </c>
      <c r="B425" s="166" t="s">
        <v>357</v>
      </c>
      <c r="C425" s="168">
        <v>0</v>
      </c>
      <c r="D425" s="168">
        <v>0</v>
      </c>
      <c r="E425" s="168">
        <v>0</v>
      </c>
      <c r="F425" s="169">
        <f t="shared" si="6"/>
        <v>0</v>
      </c>
    </row>
    <row r="426" s="74" customFormat="1" ht="18" customHeight="1" spans="1:6">
      <c r="A426" s="166">
        <v>20509</v>
      </c>
      <c r="B426" s="167" t="s">
        <v>358</v>
      </c>
      <c r="C426" s="168">
        <f>SUM(C427:C432)</f>
        <v>1685</v>
      </c>
      <c r="D426" s="168">
        <f>SUM(D427:D432)</f>
        <v>1400</v>
      </c>
      <c r="E426" s="168">
        <f>SUM(E427:E432)</f>
        <v>1525</v>
      </c>
      <c r="F426" s="169">
        <f t="shared" si="6"/>
        <v>110.491803278689</v>
      </c>
    </row>
    <row r="427" s="74" customFormat="1" ht="18" customHeight="1" spans="1:6">
      <c r="A427" s="166">
        <v>2050901</v>
      </c>
      <c r="B427" s="166" t="s">
        <v>359</v>
      </c>
      <c r="C427" s="168">
        <v>35</v>
      </c>
      <c r="D427" s="168">
        <v>0</v>
      </c>
      <c r="E427" s="168">
        <v>200</v>
      </c>
      <c r="F427" s="169">
        <f t="shared" si="6"/>
        <v>17.5</v>
      </c>
    </row>
    <row r="428" s="74" customFormat="1" ht="18" customHeight="1" spans="1:6">
      <c r="A428" s="166">
        <v>2050902</v>
      </c>
      <c r="B428" s="166" t="s">
        <v>360</v>
      </c>
      <c r="C428" s="168">
        <v>0</v>
      </c>
      <c r="D428" s="168">
        <v>0</v>
      </c>
      <c r="E428" s="168">
        <v>0</v>
      </c>
      <c r="F428" s="169">
        <f t="shared" si="6"/>
        <v>0</v>
      </c>
    </row>
    <row r="429" s="74" customFormat="1" ht="18" customHeight="1" spans="1:6">
      <c r="A429" s="166">
        <v>2050903</v>
      </c>
      <c r="B429" s="166" t="s">
        <v>361</v>
      </c>
      <c r="C429" s="168">
        <v>0</v>
      </c>
      <c r="D429" s="168">
        <v>0</v>
      </c>
      <c r="E429" s="168">
        <v>443</v>
      </c>
      <c r="F429" s="169">
        <f t="shared" si="6"/>
        <v>0</v>
      </c>
    </row>
    <row r="430" s="74" customFormat="1" ht="18" customHeight="1" spans="1:6">
      <c r="A430" s="166">
        <v>2050904</v>
      </c>
      <c r="B430" s="166" t="s">
        <v>362</v>
      </c>
      <c r="C430" s="168">
        <v>0</v>
      </c>
      <c r="D430" s="168">
        <v>0</v>
      </c>
      <c r="E430" s="168">
        <v>0</v>
      </c>
      <c r="F430" s="169">
        <f t="shared" si="6"/>
        <v>0</v>
      </c>
    </row>
    <row r="431" s="74" customFormat="1" ht="18" customHeight="1" spans="1:6">
      <c r="A431" s="166">
        <v>2050905</v>
      </c>
      <c r="B431" s="166" t="s">
        <v>363</v>
      </c>
      <c r="C431" s="168">
        <v>0</v>
      </c>
      <c r="D431" s="168">
        <v>0</v>
      </c>
      <c r="E431" s="168">
        <v>0</v>
      </c>
      <c r="F431" s="169">
        <f t="shared" si="6"/>
        <v>0</v>
      </c>
    </row>
    <row r="432" s="74" customFormat="1" ht="18" customHeight="1" spans="1:6">
      <c r="A432" s="166">
        <v>2050999</v>
      </c>
      <c r="B432" s="166" t="s">
        <v>364</v>
      </c>
      <c r="C432" s="168">
        <v>1650</v>
      </c>
      <c r="D432" s="168">
        <v>1400</v>
      </c>
      <c r="E432" s="168">
        <v>882</v>
      </c>
      <c r="F432" s="169">
        <f t="shared" si="6"/>
        <v>187.074829931973</v>
      </c>
    </row>
    <row r="433" s="74" customFormat="1" ht="18" customHeight="1" spans="1:6">
      <c r="A433" s="166">
        <v>20599</v>
      </c>
      <c r="B433" s="167" t="s">
        <v>365</v>
      </c>
      <c r="C433" s="168">
        <f>C434</f>
        <v>108.94</v>
      </c>
      <c r="D433" s="168">
        <f>D434</f>
        <v>259</v>
      </c>
      <c r="E433" s="168">
        <f>E434</f>
        <v>1240</v>
      </c>
      <c r="F433" s="169">
        <f t="shared" si="6"/>
        <v>8.78548387096774</v>
      </c>
    </row>
    <row r="434" s="74" customFormat="1" ht="18" customHeight="1" spans="1:6">
      <c r="A434" s="166">
        <v>2059999</v>
      </c>
      <c r="B434" s="166" t="s">
        <v>366</v>
      </c>
      <c r="C434" s="168">
        <v>108.94</v>
      </c>
      <c r="D434" s="168">
        <v>259</v>
      </c>
      <c r="E434" s="168">
        <v>1240</v>
      </c>
      <c r="F434" s="169">
        <f t="shared" si="6"/>
        <v>8.78548387096774</v>
      </c>
    </row>
    <row r="435" s="74" customFormat="1" ht="18" customHeight="1" spans="1:6">
      <c r="A435" s="166">
        <v>206</v>
      </c>
      <c r="B435" s="167" t="s">
        <v>367</v>
      </c>
      <c r="C435" s="168">
        <f>SUM(C436,C441,C450,C456,C461,C466,C471,C478,C482,C486)</f>
        <v>14350.751649</v>
      </c>
      <c r="D435" s="168">
        <f>SUM(D436,D441,D450,D456,D461,D466,D471,D478,D482,D486)</f>
        <v>4530</v>
      </c>
      <c r="E435" s="168">
        <f>SUM(E436,E441,E450,E456,E461,E466,E471,E478,E482,E486)</f>
        <v>19011</v>
      </c>
      <c r="F435" s="169">
        <f t="shared" si="6"/>
        <v>75.4865690863184</v>
      </c>
    </row>
    <row r="436" s="74" customFormat="1" ht="18" customHeight="1" spans="1:6">
      <c r="A436" s="166">
        <v>20601</v>
      </c>
      <c r="B436" s="167" t="s">
        <v>368</v>
      </c>
      <c r="C436" s="168">
        <f>SUM(C437:C440)</f>
        <v>0</v>
      </c>
      <c r="D436" s="168">
        <f>SUM(D437:D440)</f>
        <v>0</v>
      </c>
      <c r="E436" s="168">
        <f>SUM(E437:E440)</f>
        <v>0</v>
      </c>
      <c r="F436" s="169">
        <f t="shared" si="6"/>
        <v>0</v>
      </c>
    </row>
    <row r="437" s="74" customFormat="1" ht="18" customHeight="1" spans="1:6">
      <c r="A437" s="166">
        <v>2060101</v>
      </c>
      <c r="B437" s="166" t="s">
        <v>90</v>
      </c>
      <c r="C437" s="168">
        <v>0</v>
      </c>
      <c r="D437" s="168">
        <v>0</v>
      </c>
      <c r="E437" s="168">
        <v>0</v>
      </c>
      <c r="F437" s="169">
        <f t="shared" si="6"/>
        <v>0</v>
      </c>
    </row>
    <row r="438" s="74" customFormat="1" ht="18" customHeight="1" spans="1:6">
      <c r="A438" s="166">
        <v>2060102</v>
      </c>
      <c r="B438" s="166" t="s">
        <v>91</v>
      </c>
      <c r="C438" s="168">
        <v>0</v>
      </c>
      <c r="D438" s="168">
        <v>0</v>
      </c>
      <c r="E438" s="168">
        <v>0</v>
      </c>
      <c r="F438" s="169">
        <f t="shared" si="6"/>
        <v>0</v>
      </c>
    </row>
    <row r="439" s="74" customFormat="1" ht="18" customHeight="1" spans="1:6">
      <c r="A439" s="166">
        <v>2060103</v>
      </c>
      <c r="B439" s="166" t="s">
        <v>92</v>
      </c>
      <c r="C439" s="168">
        <v>0</v>
      </c>
      <c r="D439" s="168">
        <v>0</v>
      </c>
      <c r="E439" s="168">
        <v>0</v>
      </c>
      <c r="F439" s="169">
        <f t="shared" si="6"/>
        <v>0</v>
      </c>
    </row>
    <row r="440" s="74" customFormat="1" ht="18" customHeight="1" spans="1:6">
      <c r="A440" s="166">
        <v>2060199</v>
      </c>
      <c r="B440" s="166" t="s">
        <v>369</v>
      </c>
      <c r="C440" s="168">
        <v>0</v>
      </c>
      <c r="D440" s="168">
        <v>0</v>
      </c>
      <c r="E440" s="168">
        <v>0</v>
      </c>
      <c r="F440" s="169">
        <f t="shared" si="6"/>
        <v>0</v>
      </c>
    </row>
    <row r="441" s="74" customFormat="1" ht="18" customHeight="1" spans="1:6">
      <c r="A441" s="166">
        <v>20602</v>
      </c>
      <c r="B441" s="167" t="s">
        <v>370</v>
      </c>
      <c r="C441" s="168">
        <f>SUM(C442:C449)</f>
        <v>0</v>
      </c>
      <c r="D441" s="168">
        <f>SUM(D442:D449)</f>
        <v>0</v>
      </c>
      <c r="E441" s="168">
        <f>SUM(E442:E449)</f>
        <v>0</v>
      </c>
      <c r="F441" s="169">
        <f t="shared" si="6"/>
        <v>0</v>
      </c>
    </row>
    <row r="442" s="74" customFormat="1" ht="18" customHeight="1" spans="1:6">
      <c r="A442" s="166">
        <v>2060201</v>
      </c>
      <c r="B442" s="166" t="s">
        <v>371</v>
      </c>
      <c r="C442" s="168">
        <v>0</v>
      </c>
      <c r="D442" s="168">
        <v>0</v>
      </c>
      <c r="E442" s="168">
        <v>0</v>
      </c>
      <c r="F442" s="169">
        <f t="shared" si="6"/>
        <v>0</v>
      </c>
    </row>
    <row r="443" s="74" customFormat="1" ht="18" customHeight="1" spans="1:6">
      <c r="A443" s="166">
        <v>2060203</v>
      </c>
      <c r="B443" s="166" t="s">
        <v>372</v>
      </c>
      <c r="C443" s="168">
        <v>0</v>
      </c>
      <c r="D443" s="168">
        <v>0</v>
      </c>
      <c r="E443" s="168">
        <v>0</v>
      </c>
      <c r="F443" s="169">
        <f t="shared" si="6"/>
        <v>0</v>
      </c>
    </row>
    <row r="444" s="74" customFormat="1" ht="18" customHeight="1" spans="1:6">
      <c r="A444" s="166">
        <v>2060204</v>
      </c>
      <c r="B444" s="166" t="s">
        <v>373</v>
      </c>
      <c r="C444" s="168">
        <v>0</v>
      </c>
      <c r="D444" s="168">
        <v>0</v>
      </c>
      <c r="E444" s="168">
        <v>0</v>
      </c>
      <c r="F444" s="169">
        <f t="shared" si="6"/>
        <v>0</v>
      </c>
    </row>
    <row r="445" s="74" customFormat="1" ht="18" customHeight="1" spans="1:6">
      <c r="A445" s="166">
        <v>2060205</v>
      </c>
      <c r="B445" s="166" t="s">
        <v>374</v>
      </c>
      <c r="C445" s="168">
        <v>0</v>
      </c>
      <c r="D445" s="168">
        <v>0</v>
      </c>
      <c r="E445" s="168">
        <v>0</v>
      </c>
      <c r="F445" s="169">
        <f t="shared" si="6"/>
        <v>0</v>
      </c>
    </row>
    <row r="446" s="74" customFormat="1" ht="18" customHeight="1" spans="1:6">
      <c r="A446" s="166">
        <v>2060206</v>
      </c>
      <c r="B446" s="166" t="s">
        <v>375</v>
      </c>
      <c r="C446" s="168">
        <v>0</v>
      </c>
      <c r="D446" s="168">
        <v>0</v>
      </c>
      <c r="E446" s="168">
        <v>0</v>
      </c>
      <c r="F446" s="169">
        <f t="shared" si="6"/>
        <v>0</v>
      </c>
    </row>
    <row r="447" s="74" customFormat="1" ht="18" customHeight="1" spans="1:6">
      <c r="A447" s="166">
        <v>2060207</v>
      </c>
      <c r="B447" s="166" t="s">
        <v>376</v>
      </c>
      <c r="C447" s="168">
        <v>0</v>
      </c>
      <c r="D447" s="168">
        <v>0</v>
      </c>
      <c r="E447" s="168">
        <v>0</v>
      </c>
      <c r="F447" s="169">
        <f t="shared" si="6"/>
        <v>0</v>
      </c>
    </row>
    <row r="448" s="74" customFormat="1" ht="18" customHeight="1" spans="1:6">
      <c r="A448" s="166">
        <v>2060208</v>
      </c>
      <c r="B448" s="166" t="s">
        <v>377</v>
      </c>
      <c r="C448" s="168">
        <v>0</v>
      </c>
      <c r="D448" s="168">
        <v>0</v>
      </c>
      <c r="E448" s="168">
        <v>0</v>
      </c>
      <c r="F448" s="169">
        <f t="shared" si="6"/>
        <v>0</v>
      </c>
    </row>
    <row r="449" s="74" customFormat="1" ht="18" customHeight="1" spans="1:6">
      <c r="A449" s="166">
        <v>2060299</v>
      </c>
      <c r="B449" s="166" t="s">
        <v>378</v>
      </c>
      <c r="C449" s="168">
        <v>0</v>
      </c>
      <c r="D449" s="168">
        <v>0</v>
      </c>
      <c r="E449" s="168">
        <v>0</v>
      </c>
      <c r="F449" s="169">
        <f t="shared" si="6"/>
        <v>0</v>
      </c>
    </row>
    <row r="450" s="74" customFormat="1" ht="18" customHeight="1" spans="1:6">
      <c r="A450" s="166">
        <v>20603</v>
      </c>
      <c r="B450" s="167" t="s">
        <v>379</v>
      </c>
      <c r="C450" s="168">
        <f>SUM(C451:C455)</f>
        <v>37.99</v>
      </c>
      <c r="D450" s="168">
        <f>SUM(D451:D455)</f>
        <v>44</v>
      </c>
      <c r="E450" s="168">
        <f>SUM(E451:E455)</f>
        <v>56</v>
      </c>
      <c r="F450" s="169">
        <f t="shared" si="6"/>
        <v>67.8392857142857</v>
      </c>
    </row>
    <row r="451" s="74" customFormat="1" ht="18" customHeight="1" spans="1:6">
      <c r="A451" s="166">
        <v>2060301</v>
      </c>
      <c r="B451" s="166" t="s">
        <v>371</v>
      </c>
      <c r="C451" s="168">
        <v>0</v>
      </c>
      <c r="D451" s="168">
        <v>0</v>
      </c>
      <c r="E451" s="168">
        <v>0</v>
      </c>
      <c r="F451" s="169">
        <f t="shared" si="6"/>
        <v>0</v>
      </c>
    </row>
    <row r="452" s="74" customFormat="1" ht="18" customHeight="1" spans="1:6">
      <c r="A452" s="166">
        <v>2060302</v>
      </c>
      <c r="B452" s="166" t="s">
        <v>380</v>
      </c>
      <c r="C452" s="168">
        <v>37.99</v>
      </c>
      <c r="D452" s="168">
        <v>44</v>
      </c>
      <c r="E452" s="168">
        <v>49</v>
      </c>
      <c r="F452" s="169">
        <f t="shared" ref="F452:F515" si="7">IF(E452=0,0,C452/E452*100)</f>
        <v>77.530612244898</v>
      </c>
    </row>
    <row r="453" s="74" customFormat="1" ht="18" customHeight="1" spans="1:6">
      <c r="A453" s="166">
        <v>2060303</v>
      </c>
      <c r="B453" s="166" t="s">
        <v>381</v>
      </c>
      <c r="C453" s="168">
        <v>0</v>
      </c>
      <c r="D453" s="168">
        <v>0</v>
      </c>
      <c r="E453" s="168">
        <v>0</v>
      </c>
      <c r="F453" s="169">
        <f t="shared" si="7"/>
        <v>0</v>
      </c>
    </row>
    <row r="454" s="74" customFormat="1" ht="18" customHeight="1" spans="1:6">
      <c r="A454" s="166">
        <v>2060304</v>
      </c>
      <c r="B454" s="166" t="s">
        <v>382</v>
      </c>
      <c r="C454" s="168">
        <v>0</v>
      </c>
      <c r="D454" s="168">
        <v>0</v>
      </c>
      <c r="E454" s="168">
        <v>0</v>
      </c>
      <c r="F454" s="169">
        <f t="shared" si="7"/>
        <v>0</v>
      </c>
    </row>
    <row r="455" s="74" customFormat="1" ht="18" customHeight="1" spans="1:6">
      <c r="A455" s="166">
        <v>2060399</v>
      </c>
      <c r="B455" s="166" t="s">
        <v>383</v>
      </c>
      <c r="C455" s="168">
        <f>150-150</f>
        <v>0</v>
      </c>
      <c r="D455" s="168">
        <v>0</v>
      </c>
      <c r="E455" s="168">
        <v>7</v>
      </c>
      <c r="F455" s="169">
        <f t="shared" si="7"/>
        <v>0</v>
      </c>
    </row>
    <row r="456" s="74" customFormat="1" ht="18" customHeight="1" spans="1:6">
      <c r="A456" s="166">
        <v>20604</v>
      </c>
      <c r="B456" s="167" t="s">
        <v>384</v>
      </c>
      <c r="C456" s="168">
        <f>SUM(C457:C460)</f>
        <v>0</v>
      </c>
      <c r="D456" s="168">
        <f>SUM(D457:D460)</f>
        <v>64</v>
      </c>
      <c r="E456" s="168">
        <f>SUM(E457:E460)</f>
        <v>91</v>
      </c>
      <c r="F456" s="169">
        <f t="shared" si="7"/>
        <v>0</v>
      </c>
    </row>
    <row r="457" s="74" customFormat="1" ht="18" customHeight="1" spans="1:6">
      <c r="A457" s="166">
        <v>2060401</v>
      </c>
      <c r="B457" s="166" t="s">
        <v>371</v>
      </c>
      <c r="C457" s="168">
        <v>0</v>
      </c>
      <c r="D457" s="168">
        <v>0</v>
      </c>
      <c r="E457" s="168">
        <v>0</v>
      </c>
      <c r="F457" s="169">
        <f t="shared" si="7"/>
        <v>0</v>
      </c>
    </row>
    <row r="458" s="74" customFormat="1" ht="18" customHeight="1" spans="1:6">
      <c r="A458" s="166">
        <v>2060404</v>
      </c>
      <c r="B458" s="166" t="s">
        <v>385</v>
      </c>
      <c r="C458" s="168">
        <v>0</v>
      </c>
      <c r="D458" s="168">
        <v>0</v>
      </c>
      <c r="E458" s="168">
        <v>0</v>
      </c>
      <c r="F458" s="169">
        <f t="shared" si="7"/>
        <v>0</v>
      </c>
    </row>
    <row r="459" s="74" customFormat="1" ht="18" customHeight="1" spans="1:6">
      <c r="A459" s="166">
        <v>2060405</v>
      </c>
      <c r="B459" s="166" t="s">
        <v>386</v>
      </c>
      <c r="C459" s="168">
        <v>0</v>
      </c>
      <c r="D459" s="168">
        <v>0</v>
      </c>
      <c r="E459" s="168">
        <v>0</v>
      </c>
      <c r="F459" s="169">
        <f t="shared" si="7"/>
        <v>0</v>
      </c>
    </row>
    <row r="460" s="74" customFormat="1" ht="18" customHeight="1" spans="1:6">
      <c r="A460" s="166">
        <v>2060499</v>
      </c>
      <c r="B460" s="166" t="s">
        <v>387</v>
      </c>
      <c r="C460" s="168">
        <v>0</v>
      </c>
      <c r="D460" s="168">
        <v>64</v>
      </c>
      <c r="E460" s="168">
        <v>91</v>
      </c>
      <c r="F460" s="169">
        <f t="shared" si="7"/>
        <v>0</v>
      </c>
    </row>
    <row r="461" s="74" customFormat="1" ht="18" customHeight="1" spans="1:6">
      <c r="A461" s="166">
        <v>20605</v>
      </c>
      <c r="B461" s="167" t="s">
        <v>388</v>
      </c>
      <c r="C461" s="168">
        <f>SUM(C462:C465)</f>
        <v>0</v>
      </c>
      <c r="D461" s="168">
        <f>SUM(D462:D465)</f>
        <v>4264</v>
      </c>
      <c r="E461" s="168">
        <f>SUM(E462:E465)</f>
        <v>1172</v>
      </c>
      <c r="F461" s="169">
        <f t="shared" si="7"/>
        <v>0</v>
      </c>
    </row>
    <row r="462" s="74" customFormat="1" ht="18" customHeight="1" spans="1:6">
      <c r="A462" s="166">
        <v>2060501</v>
      </c>
      <c r="B462" s="166" t="s">
        <v>371</v>
      </c>
      <c r="C462" s="168">
        <v>0</v>
      </c>
      <c r="D462" s="168">
        <v>0</v>
      </c>
      <c r="E462" s="168">
        <v>2</v>
      </c>
      <c r="F462" s="169">
        <f t="shared" si="7"/>
        <v>0</v>
      </c>
    </row>
    <row r="463" s="74" customFormat="1" ht="18" customHeight="1" spans="1:6">
      <c r="A463" s="166">
        <v>2060502</v>
      </c>
      <c r="B463" s="166" t="s">
        <v>389</v>
      </c>
      <c r="C463" s="168">
        <v>0</v>
      </c>
      <c r="D463" s="168">
        <v>0</v>
      </c>
      <c r="E463" s="168">
        <v>0</v>
      </c>
      <c r="F463" s="169">
        <f t="shared" si="7"/>
        <v>0</v>
      </c>
    </row>
    <row r="464" s="74" customFormat="1" ht="18" customHeight="1" spans="1:6">
      <c r="A464" s="166">
        <v>2060503</v>
      </c>
      <c r="B464" s="166" t="s">
        <v>390</v>
      </c>
      <c r="C464" s="168">
        <v>0</v>
      </c>
      <c r="D464" s="168">
        <v>0</v>
      </c>
      <c r="E464" s="168">
        <v>0</v>
      </c>
      <c r="F464" s="169">
        <f t="shared" si="7"/>
        <v>0</v>
      </c>
    </row>
    <row r="465" s="74" customFormat="1" ht="18" customHeight="1" spans="1:6">
      <c r="A465" s="166">
        <v>2060599</v>
      </c>
      <c r="B465" s="166" t="s">
        <v>391</v>
      </c>
      <c r="C465" s="168">
        <v>0</v>
      </c>
      <c r="D465" s="168">
        <v>4264</v>
      </c>
      <c r="E465" s="168">
        <v>1170</v>
      </c>
      <c r="F465" s="169">
        <f t="shared" si="7"/>
        <v>0</v>
      </c>
    </row>
    <row r="466" s="74" customFormat="1" ht="18" customHeight="1" spans="1:6">
      <c r="A466" s="166">
        <v>20606</v>
      </c>
      <c r="B466" s="167" t="s">
        <v>392</v>
      </c>
      <c r="C466" s="168">
        <f>SUM(C467:C470)</f>
        <v>0</v>
      </c>
      <c r="D466" s="168">
        <f>SUM(D467:D470)</f>
        <v>0</v>
      </c>
      <c r="E466" s="168">
        <f>SUM(E467:E470)</f>
        <v>0</v>
      </c>
      <c r="F466" s="169">
        <f t="shared" si="7"/>
        <v>0</v>
      </c>
    </row>
    <row r="467" s="74" customFormat="1" ht="18" customHeight="1" spans="1:6">
      <c r="A467" s="166">
        <v>2060601</v>
      </c>
      <c r="B467" s="166" t="s">
        <v>393</v>
      </c>
      <c r="C467" s="168">
        <v>0</v>
      </c>
      <c r="D467" s="168">
        <v>0</v>
      </c>
      <c r="E467" s="168">
        <v>0</v>
      </c>
      <c r="F467" s="169">
        <f t="shared" si="7"/>
        <v>0</v>
      </c>
    </row>
    <row r="468" s="74" customFormat="1" ht="18" customHeight="1" spans="1:6">
      <c r="A468" s="166">
        <v>2060602</v>
      </c>
      <c r="B468" s="166" t="s">
        <v>394</v>
      </c>
      <c r="C468" s="168">
        <v>0</v>
      </c>
      <c r="D468" s="168">
        <v>0</v>
      </c>
      <c r="E468" s="168">
        <v>0</v>
      </c>
      <c r="F468" s="169">
        <f t="shared" si="7"/>
        <v>0</v>
      </c>
    </row>
    <row r="469" s="74" customFormat="1" ht="18" customHeight="1" spans="1:6">
      <c r="A469" s="166">
        <v>2060603</v>
      </c>
      <c r="B469" s="166" t="s">
        <v>395</v>
      </c>
      <c r="C469" s="168">
        <v>0</v>
      </c>
      <c r="D469" s="168">
        <v>0</v>
      </c>
      <c r="E469" s="168">
        <v>0</v>
      </c>
      <c r="F469" s="169">
        <f t="shared" si="7"/>
        <v>0</v>
      </c>
    </row>
    <row r="470" s="74" customFormat="1" ht="18" customHeight="1" spans="1:6">
      <c r="A470" s="166">
        <v>2060699</v>
      </c>
      <c r="B470" s="166" t="s">
        <v>396</v>
      </c>
      <c r="C470" s="168">
        <v>0</v>
      </c>
      <c r="D470" s="168">
        <v>0</v>
      </c>
      <c r="E470" s="168">
        <v>0</v>
      </c>
      <c r="F470" s="169">
        <f t="shared" si="7"/>
        <v>0</v>
      </c>
    </row>
    <row r="471" s="74" customFormat="1" ht="18" customHeight="1" spans="1:6">
      <c r="A471" s="166">
        <v>20607</v>
      </c>
      <c r="B471" s="167" t="s">
        <v>397</v>
      </c>
      <c r="C471" s="168">
        <f>SUM(C472:C477)</f>
        <v>190.211649</v>
      </c>
      <c r="D471" s="168">
        <f>SUM(D472:D477)</f>
        <v>104</v>
      </c>
      <c r="E471" s="168">
        <f>SUM(E472:E477)</f>
        <v>37</v>
      </c>
      <c r="F471" s="169">
        <f t="shared" si="7"/>
        <v>514.085537837838</v>
      </c>
    </row>
    <row r="472" s="74" customFormat="1" ht="18" customHeight="1" spans="1:6">
      <c r="A472" s="166">
        <v>2060701</v>
      </c>
      <c r="B472" s="166" t="s">
        <v>371</v>
      </c>
      <c r="C472" s="168">
        <v>41.58</v>
      </c>
      <c r="D472" s="168">
        <v>33</v>
      </c>
      <c r="E472" s="168">
        <v>24</v>
      </c>
      <c r="F472" s="169">
        <f t="shared" si="7"/>
        <v>173.25</v>
      </c>
    </row>
    <row r="473" s="74" customFormat="1" ht="18" customHeight="1" spans="1:6">
      <c r="A473" s="166">
        <v>2060702</v>
      </c>
      <c r="B473" s="166" t="s">
        <v>398</v>
      </c>
      <c r="C473" s="168">
        <v>10</v>
      </c>
      <c r="D473" s="168">
        <v>5</v>
      </c>
      <c r="E473" s="168">
        <v>2</v>
      </c>
      <c r="F473" s="169">
        <f t="shared" si="7"/>
        <v>500</v>
      </c>
    </row>
    <row r="474" s="74" customFormat="1" ht="18" customHeight="1" spans="1:6">
      <c r="A474" s="166">
        <v>2060703</v>
      </c>
      <c r="B474" s="166" t="s">
        <v>399</v>
      </c>
      <c r="C474" s="168">
        <v>0</v>
      </c>
      <c r="D474" s="168">
        <v>0</v>
      </c>
      <c r="E474" s="168">
        <v>0</v>
      </c>
      <c r="F474" s="169">
        <f t="shared" si="7"/>
        <v>0</v>
      </c>
    </row>
    <row r="475" s="74" customFormat="1" ht="18" customHeight="1" spans="1:6">
      <c r="A475" s="166">
        <v>2060704</v>
      </c>
      <c r="B475" s="166" t="s">
        <v>400</v>
      </c>
      <c r="C475" s="168">
        <v>0</v>
      </c>
      <c r="D475" s="168">
        <v>0</v>
      </c>
      <c r="E475" s="168">
        <v>0</v>
      </c>
      <c r="F475" s="169">
        <f t="shared" si="7"/>
        <v>0</v>
      </c>
    </row>
    <row r="476" s="74" customFormat="1" ht="18" customHeight="1" spans="1:6">
      <c r="A476" s="166">
        <v>2060705</v>
      </c>
      <c r="B476" s="166" t="s">
        <v>401</v>
      </c>
      <c r="C476" s="168">
        <v>138.631649</v>
      </c>
      <c r="D476" s="168">
        <v>66</v>
      </c>
      <c r="E476" s="168">
        <v>11</v>
      </c>
      <c r="F476" s="169">
        <f t="shared" si="7"/>
        <v>1260.28771818182</v>
      </c>
    </row>
    <row r="477" s="74" customFormat="1" ht="18" customHeight="1" spans="1:6">
      <c r="A477" s="166">
        <v>2060799</v>
      </c>
      <c r="B477" s="166" t="s">
        <v>402</v>
      </c>
      <c r="C477" s="168">
        <v>0</v>
      </c>
      <c r="D477" s="168">
        <v>0</v>
      </c>
      <c r="E477" s="168">
        <v>0</v>
      </c>
      <c r="F477" s="169">
        <f t="shared" si="7"/>
        <v>0</v>
      </c>
    </row>
    <row r="478" s="74" customFormat="1" ht="18" customHeight="1" spans="1:6">
      <c r="A478" s="166">
        <v>20608</v>
      </c>
      <c r="B478" s="167" t="s">
        <v>403</v>
      </c>
      <c r="C478" s="168">
        <f>SUM(C479:C481)</f>
        <v>0</v>
      </c>
      <c r="D478" s="168">
        <f>SUM(D479:D481)</f>
        <v>0</v>
      </c>
      <c r="E478" s="168">
        <f>SUM(E479:E481)</f>
        <v>0</v>
      </c>
      <c r="F478" s="169">
        <f t="shared" si="7"/>
        <v>0</v>
      </c>
    </row>
    <row r="479" s="74" customFormat="1" ht="18" customHeight="1" spans="1:6">
      <c r="A479" s="166">
        <v>2060801</v>
      </c>
      <c r="B479" s="166" t="s">
        <v>404</v>
      </c>
      <c r="C479" s="168">
        <v>0</v>
      </c>
      <c r="D479" s="168">
        <v>0</v>
      </c>
      <c r="E479" s="168">
        <v>0</v>
      </c>
      <c r="F479" s="169">
        <f t="shared" si="7"/>
        <v>0</v>
      </c>
    </row>
    <row r="480" s="74" customFormat="1" ht="18" customHeight="1" spans="1:6">
      <c r="A480" s="166">
        <v>2060802</v>
      </c>
      <c r="B480" s="166" t="s">
        <v>405</v>
      </c>
      <c r="C480" s="168">
        <v>0</v>
      </c>
      <c r="D480" s="168">
        <v>0</v>
      </c>
      <c r="E480" s="168">
        <v>0</v>
      </c>
      <c r="F480" s="169">
        <f t="shared" si="7"/>
        <v>0</v>
      </c>
    </row>
    <row r="481" s="74" customFormat="1" ht="18" customHeight="1" spans="1:6">
      <c r="A481" s="166">
        <v>2060899</v>
      </c>
      <c r="B481" s="166" t="s">
        <v>406</v>
      </c>
      <c r="C481" s="168">
        <v>0</v>
      </c>
      <c r="D481" s="168">
        <v>0</v>
      </c>
      <c r="E481" s="168">
        <v>0</v>
      </c>
      <c r="F481" s="169">
        <f t="shared" si="7"/>
        <v>0</v>
      </c>
    </row>
    <row r="482" s="74" customFormat="1" ht="18" customHeight="1" spans="1:6">
      <c r="A482" s="166">
        <v>20609</v>
      </c>
      <c r="B482" s="167" t="s">
        <v>407</v>
      </c>
      <c r="C482" s="168">
        <f>C483+C484+C485</f>
        <v>0</v>
      </c>
      <c r="D482" s="168">
        <f>D483+D484+D485</f>
        <v>0</v>
      </c>
      <c r="E482" s="168">
        <f>E483+E484+E485</f>
        <v>0</v>
      </c>
      <c r="F482" s="169">
        <f t="shared" si="7"/>
        <v>0</v>
      </c>
    </row>
    <row r="483" s="74" customFormat="1" ht="18" customHeight="1" spans="1:6">
      <c r="A483" s="166">
        <v>2060901</v>
      </c>
      <c r="B483" s="166" t="s">
        <v>408</v>
      </c>
      <c r="C483" s="168">
        <v>0</v>
      </c>
      <c r="D483" s="168">
        <v>0</v>
      </c>
      <c r="E483" s="168">
        <v>0</v>
      </c>
      <c r="F483" s="169">
        <f t="shared" si="7"/>
        <v>0</v>
      </c>
    </row>
    <row r="484" s="74" customFormat="1" ht="18" customHeight="1" spans="1:6">
      <c r="A484" s="166">
        <v>2060902</v>
      </c>
      <c r="B484" s="166" t="s">
        <v>409</v>
      </c>
      <c r="C484" s="168">
        <v>0</v>
      </c>
      <c r="D484" s="168">
        <v>0</v>
      </c>
      <c r="E484" s="168">
        <v>0</v>
      </c>
      <c r="F484" s="169">
        <f t="shared" si="7"/>
        <v>0</v>
      </c>
    </row>
    <row r="485" s="74" customFormat="1" ht="18" customHeight="1" spans="1:6">
      <c r="A485" s="166">
        <v>2060999</v>
      </c>
      <c r="B485" s="166" t="s">
        <v>410</v>
      </c>
      <c r="C485" s="168">
        <v>0</v>
      </c>
      <c r="D485" s="168">
        <v>0</v>
      </c>
      <c r="E485" s="168">
        <v>0</v>
      </c>
      <c r="F485" s="169">
        <f t="shared" si="7"/>
        <v>0</v>
      </c>
    </row>
    <row r="486" s="74" customFormat="1" ht="18" customHeight="1" spans="1:6">
      <c r="A486" s="166">
        <v>20699</v>
      </c>
      <c r="B486" s="167" t="s">
        <v>411</v>
      </c>
      <c r="C486" s="168">
        <f>SUM(C487:C490)</f>
        <v>14122.55</v>
      </c>
      <c r="D486" s="168">
        <f>SUM(D487:D490)</f>
        <v>54</v>
      </c>
      <c r="E486" s="168">
        <f>SUM(E487:E490)</f>
        <v>17655</v>
      </c>
      <c r="F486" s="169">
        <f t="shared" si="7"/>
        <v>79.9917870291702</v>
      </c>
    </row>
    <row r="487" s="74" customFormat="1" ht="18" customHeight="1" spans="1:6">
      <c r="A487" s="166">
        <v>2069901</v>
      </c>
      <c r="B487" s="166" t="s">
        <v>412</v>
      </c>
      <c r="C487" s="168">
        <v>0</v>
      </c>
      <c r="D487" s="168">
        <v>0</v>
      </c>
      <c r="E487" s="168">
        <v>0</v>
      </c>
      <c r="F487" s="169">
        <f t="shared" si="7"/>
        <v>0</v>
      </c>
    </row>
    <row r="488" s="74" customFormat="1" ht="18" customHeight="1" spans="1:6">
      <c r="A488" s="166">
        <v>2069902</v>
      </c>
      <c r="B488" s="166" t="s">
        <v>413</v>
      </c>
      <c r="C488" s="168">
        <v>0</v>
      </c>
      <c r="D488" s="168">
        <v>0</v>
      </c>
      <c r="E488" s="168">
        <v>0</v>
      </c>
      <c r="F488" s="169">
        <f t="shared" si="7"/>
        <v>0</v>
      </c>
    </row>
    <row r="489" s="74" customFormat="1" ht="18" customHeight="1" spans="1:6">
      <c r="A489" s="166">
        <v>2069903</v>
      </c>
      <c r="B489" s="166" t="s">
        <v>414</v>
      </c>
      <c r="C489" s="168">
        <v>0</v>
      </c>
      <c r="D489" s="168">
        <v>0</v>
      </c>
      <c r="E489" s="168">
        <v>0</v>
      </c>
      <c r="F489" s="169">
        <f t="shared" si="7"/>
        <v>0</v>
      </c>
    </row>
    <row r="490" s="74" customFormat="1" ht="18" customHeight="1" spans="1:6">
      <c r="A490" s="166">
        <v>2069999</v>
      </c>
      <c r="B490" s="166" t="s">
        <v>415</v>
      </c>
      <c r="C490" s="168">
        <v>14122.55</v>
      </c>
      <c r="D490" s="168">
        <v>54</v>
      </c>
      <c r="E490" s="168">
        <v>17655</v>
      </c>
      <c r="F490" s="169">
        <f t="shared" si="7"/>
        <v>79.9917870291702</v>
      </c>
    </row>
    <row r="491" s="74" customFormat="1" ht="18" customHeight="1" spans="1:6">
      <c r="A491" s="166">
        <v>207</v>
      </c>
      <c r="B491" s="167" t="s">
        <v>416</v>
      </c>
      <c r="C491" s="168">
        <f>SUM(C492,C508,C516,C527,C536,C544)</f>
        <v>3607.73</v>
      </c>
      <c r="D491" s="168">
        <f>SUM(D492,D508,D516,D527,D536,D544)</f>
        <v>2430</v>
      </c>
      <c r="E491" s="168">
        <f>SUM(E492,E508,E516,E527,E536,E544)</f>
        <v>1571</v>
      </c>
      <c r="F491" s="169">
        <f t="shared" si="7"/>
        <v>229.645448758752</v>
      </c>
    </row>
    <row r="492" s="74" customFormat="1" ht="18" customHeight="1" spans="1:6">
      <c r="A492" s="166">
        <v>20701</v>
      </c>
      <c r="B492" s="167" t="s">
        <v>417</v>
      </c>
      <c r="C492" s="168">
        <f>SUM(C493:C507)</f>
        <v>2813.57</v>
      </c>
      <c r="D492" s="168">
        <f>SUM(D493:D507)</f>
        <v>816</v>
      </c>
      <c r="E492" s="168">
        <f>SUM(E493:E507)</f>
        <v>939</v>
      </c>
      <c r="F492" s="169">
        <f t="shared" si="7"/>
        <v>299.634717784878</v>
      </c>
    </row>
    <row r="493" s="74" customFormat="1" ht="18" customHeight="1" spans="1:6">
      <c r="A493" s="166">
        <v>2070101</v>
      </c>
      <c r="B493" s="166" t="s">
        <v>90</v>
      </c>
      <c r="C493" s="168">
        <v>481.6</v>
      </c>
      <c r="D493" s="168">
        <v>106</v>
      </c>
      <c r="E493" s="168">
        <v>205</v>
      </c>
      <c r="F493" s="169">
        <f t="shared" si="7"/>
        <v>234.926829268293</v>
      </c>
    </row>
    <row r="494" s="74" customFormat="1" ht="18" customHeight="1" spans="1:6">
      <c r="A494" s="166">
        <v>2070102</v>
      </c>
      <c r="B494" s="166" t="s">
        <v>91</v>
      </c>
      <c r="C494" s="168">
        <v>0</v>
      </c>
      <c r="D494" s="168">
        <v>0</v>
      </c>
      <c r="E494" s="168">
        <v>0</v>
      </c>
      <c r="F494" s="169">
        <f t="shared" si="7"/>
        <v>0</v>
      </c>
    </row>
    <row r="495" s="74" customFormat="1" ht="18" customHeight="1" spans="1:6">
      <c r="A495" s="166">
        <v>2070103</v>
      </c>
      <c r="B495" s="166" t="s">
        <v>92</v>
      </c>
      <c r="C495" s="168">
        <v>0</v>
      </c>
      <c r="D495" s="168">
        <v>0</v>
      </c>
      <c r="E495" s="168">
        <v>0</v>
      </c>
      <c r="F495" s="169">
        <f t="shared" si="7"/>
        <v>0</v>
      </c>
    </row>
    <row r="496" s="74" customFormat="1" ht="18" customHeight="1" spans="1:6">
      <c r="A496" s="166">
        <v>2070104</v>
      </c>
      <c r="B496" s="166" t="s">
        <v>418</v>
      </c>
      <c r="C496" s="168">
        <v>35.4</v>
      </c>
      <c r="D496" s="168">
        <v>85</v>
      </c>
      <c r="E496" s="168">
        <v>112</v>
      </c>
      <c r="F496" s="169">
        <f t="shared" si="7"/>
        <v>31.6071428571429</v>
      </c>
    </row>
    <row r="497" s="74" customFormat="1" ht="18" customHeight="1" spans="1:6">
      <c r="A497" s="166">
        <v>2070105</v>
      </c>
      <c r="B497" s="166" t="s">
        <v>419</v>
      </c>
      <c r="C497" s="168">
        <v>0</v>
      </c>
      <c r="D497" s="168">
        <v>0</v>
      </c>
      <c r="E497" s="168">
        <v>0</v>
      </c>
      <c r="F497" s="169">
        <f t="shared" si="7"/>
        <v>0</v>
      </c>
    </row>
    <row r="498" s="74" customFormat="1" ht="18" customHeight="1" spans="1:6">
      <c r="A498" s="166">
        <v>2070106</v>
      </c>
      <c r="B498" s="166" t="s">
        <v>420</v>
      </c>
      <c r="C498" s="168">
        <v>0</v>
      </c>
      <c r="D498" s="168">
        <v>0</v>
      </c>
      <c r="E498" s="168">
        <v>0</v>
      </c>
      <c r="F498" s="169">
        <f t="shared" si="7"/>
        <v>0</v>
      </c>
    </row>
    <row r="499" s="74" customFormat="1" ht="18" customHeight="1" spans="1:6">
      <c r="A499" s="166">
        <v>2070107</v>
      </c>
      <c r="B499" s="166" t="s">
        <v>421</v>
      </c>
      <c r="C499" s="168">
        <v>2.49</v>
      </c>
      <c r="D499" s="168">
        <v>11</v>
      </c>
      <c r="E499" s="168">
        <v>10</v>
      </c>
      <c r="F499" s="169">
        <f t="shared" si="7"/>
        <v>24.9</v>
      </c>
    </row>
    <row r="500" s="74" customFormat="1" ht="18" customHeight="1" spans="1:6">
      <c r="A500" s="166">
        <v>2070108</v>
      </c>
      <c r="B500" s="166" t="s">
        <v>422</v>
      </c>
      <c r="C500" s="168">
        <v>0</v>
      </c>
      <c r="D500" s="168">
        <v>0</v>
      </c>
      <c r="E500" s="168">
        <v>55</v>
      </c>
      <c r="F500" s="169">
        <f t="shared" si="7"/>
        <v>0</v>
      </c>
    </row>
    <row r="501" s="74" customFormat="1" ht="18" customHeight="1" spans="1:6">
      <c r="A501" s="166">
        <v>2070109</v>
      </c>
      <c r="B501" s="166" t="s">
        <v>423</v>
      </c>
      <c r="C501" s="168">
        <v>585.6</v>
      </c>
      <c r="D501" s="168">
        <v>415</v>
      </c>
      <c r="E501" s="168">
        <v>407</v>
      </c>
      <c r="F501" s="169">
        <f t="shared" si="7"/>
        <v>143.882063882064</v>
      </c>
    </row>
    <row r="502" s="74" customFormat="1" ht="18" customHeight="1" spans="1:6">
      <c r="A502" s="166">
        <v>2070110</v>
      </c>
      <c r="B502" s="166" t="s">
        <v>424</v>
      </c>
      <c r="C502" s="168">
        <v>0</v>
      </c>
      <c r="D502" s="168">
        <v>0</v>
      </c>
      <c r="E502" s="168">
        <v>0</v>
      </c>
      <c r="F502" s="169">
        <f t="shared" si="7"/>
        <v>0</v>
      </c>
    </row>
    <row r="503" s="74" customFormat="1" ht="18" customHeight="1" spans="1:6">
      <c r="A503" s="166">
        <v>2070111</v>
      </c>
      <c r="B503" s="166" t="s">
        <v>425</v>
      </c>
      <c r="C503" s="168">
        <v>5.24</v>
      </c>
      <c r="D503" s="168">
        <v>16</v>
      </c>
      <c r="E503" s="168">
        <v>16</v>
      </c>
      <c r="F503" s="169">
        <f t="shared" si="7"/>
        <v>32.75</v>
      </c>
    </row>
    <row r="504" s="74" customFormat="1" ht="18" customHeight="1" spans="1:6">
      <c r="A504" s="166">
        <v>2070112</v>
      </c>
      <c r="B504" s="166" t="s">
        <v>426</v>
      </c>
      <c r="C504" s="168">
        <v>66.4</v>
      </c>
      <c r="D504" s="168">
        <v>94</v>
      </c>
      <c r="E504" s="168">
        <v>82</v>
      </c>
      <c r="F504" s="169">
        <f t="shared" si="7"/>
        <v>80.9756097560976</v>
      </c>
    </row>
    <row r="505" s="74" customFormat="1" ht="18" customHeight="1" spans="1:6">
      <c r="A505" s="166">
        <v>2070113</v>
      </c>
      <c r="B505" s="166" t="s">
        <v>427</v>
      </c>
      <c r="C505" s="168">
        <v>20</v>
      </c>
      <c r="D505" s="168">
        <v>0</v>
      </c>
      <c r="E505" s="168">
        <v>0</v>
      </c>
      <c r="F505" s="169">
        <f t="shared" si="7"/>
        <v>0</v>
      </c>
    </row>
    <row r="506" s="74" customFormat="1" ht="18" customHeight="1" spans="1:6">
      <c r="A506" s="166">
        <v>2070114</v>
      </c>
      <c r="B506" s="166" t="s">
        <v>428</v>
      </c>
      <c r="C506" s="168">
        <v>1061.14</v>
      </c>
      <c r="D506" s="168">
        <v>5</v>
      </c>
      <c r="E506" s="168">
        <v>23</v>
      </c>
      <c r="F506" s="169">
        <f t="shared" si="7"/>
        <v>4613.65217391304</v>
      </c>
    </row>
    <row r="507" s="74" customFormat="1" ht="18" customHeight="1" spans="1:6">
      <c r="A507" s="166">
        <v>2070199</v>
      </c>
      <c r="B507" s="166" t="s">
        <v>429</v>
      </c>
      <c r="C507" s="168">
        <v>555.7</v>
      </c>
      <c r="D507" s="168">
        <v>84</v>
      </c>
      <c r="E507" s="168">
        <v>29</v>
      </c>
      <c r="F507" s="169">
        <f t="shared" si="7"/>
        <v>1916.20689655172</v>
      </c>
    </row>
    <row r="508" s="74" customFormat="1" ht="18" customHeight="1" spans="1:6">
      <c r="A508" s="166">
        <v>20702</v>
      </c>
      <c r="B508" s="167" t="s">
        <v>430</v>
      </c>
      <c r="C508" s="168">
        <f>SUM(C509:C515)</f>
        <v>21.43</v>
      </c>
      <c r="D508" s="168">
        <f>SUM(D509:D515)</f>
        <v>17</v>
      </c>
      <c r="E508" s="168">
        <f>SUM(E509:E515)</f>
        <v>21</v>
      </c>
      <c r="F508" s="169">
        <f t="shared" si="7"/>
        <v>102.047619047619</v>
      </c>
    </row>
    <row r="509" s="74" customFormat="1" ht="18" customHeight="1" spans="1:6">
      <c r="A509" s="166">
        <v>2070201</v>
      </c>
      <c r="B509" s="166" t="s">
        <v>90</v>
      </c>
      <c r="C509" s="168">
        <v>0</v>
      </c>
      <c r="D509" s="168">
        <v>0</v>
      </c>
      <c r="E509" s="168">
        <v>0</v>
      </c>
      <c r="F509" s="169">
        <f t="shared" si="7"/>
        <v>0</v>
      </c>
    </row>
    <row r="510" s="74" customFormat="1" ht="18" customHeight="1" spans="1:6">
      <c r="A510" s="166">
        <v>2070202</v>
      </c>
      <c r="B510" s="166" t="s">
        <v>91</v>
      </c>
      <c r="C510" s="168">
        <v>0</v>
      </c>
      <c r="D510" s="168">
        <v>0</v>
      </c>
      <c r="E510" s="168">
        <v>0</v>
      </c>
      <c r="F510" s="169">
        <f t="shared" si="7"/>
        <v>0</v>
      </c>
    </row>
    <row r="511" s="74" customFormat="1" ht="18" customHeight="1" spans="1:6">
      <c r="A511" s="166">
        <v>2070203</v>
      </c>
      <c r="B511" s="166" t="s">
        <v>92</v>
      </c>
      <c r="C511" s="168">
        <v>12.63</v>
      </c>
      <c r="D511" s="168">
        <v>17</v>
      </c>
      <c r="E511" s="168">
        <v>21</v>
      </c>
      <c r="F511" s="169">
        <f t="shared" si="7"/>
        <v>60.1428571428571</v>
      </c>
    </row>
    <row r="512" s="74" customFormat="1" ht="18" customHeight="1" spans="1:6">
      <c r="A512" s="166">
        <v>2070204</v>
      </c>
      <c r="B512" s="166" t="s">
        <v>431</v>
      </c>
      <c r="C512" s="168">
        <v>8.8</v>
      </c>
      <c r="D512" s="168">
        <v>0</v>
      </c>
      <c r="E512" s="168">
        <v>0</v>
      </c>
      <c r="F512" s="169">
        <f t="shared" si="7"/>
        <v>0</v>
      </c>
    </row>
    <row r="513" s="74" customFormat="1" ht="18" customHeight="1" spans="1:6">
      <c r="A513" s="166">
        <v>2070205</v>
      </c>
      <c r="B513" s="166" t="s">
        <v>432</v>
      </c>
      <c r="C513" s="168">
        <v>0</v>
      </c>
      <c r="D513" s="168">
        <v>0</v>
      </c>
      <c r="E513" s="168">
        <v>0</v>
      </c>
      <c r="F513" s="169">
        <f t="shared" si="7"/>
        <v>0</v>
      </c>
    </row>
    <row r="514" s="74" customFormat="1" ht="18" customHeight="1" spans="1:6">
      <c r="A514" s="166">
        <v>2070206</v>
      </c>
      <c r="B514" s="166" t="s">
        <v>433</v>
      </c>
      <c r="C514" s="168">
        <v>0</v>
      </c>
      <c r="D514" s="168">
        <v>0</v>
      </c>
      <c r="E514" s="168">
        <v>0</v>
      </c>
      <c r="F514" s="169">
        <f t="shared" si="7"/>
        <v>0</v>
      </c>
    </row>
    <row r="515" s="74" customFormat="1" ht="18" customHeight="1" spans="1:6">
      <c r="A515" s="166">
        <v>2070299</v>
      </c>
      <c r="B515" s="166" t="s">
        <v>434</v>
      </c>
      <c r="C515" s="168">
        <v>0</v>
      </c>
      <c r="D515" s="168">
        <v>0</v>
      </c>
      <c r="E515" s="168">
        <v>0</v>
      </c>
      <c r="F515" s="169">
        <f t="shared" si="7"/>
        <v>0</v>
      </c>
    </row>
    <row r="516" s="74" customFormat="1" ht="18" customHeight="1" spans="1:6">
      <c r="A516" s="166">
        <v>20703</v>
      </c>
      <c r="B516" s="167" t="s">
        <v>435</v>
      </c>
      <c r="C516" s="168">
        <f>SUM(C517:C526)</f>
        <v>0</v>
      </c>
      <c r="D516" s="168">
        <f>SUM(D517:D526)</f>
        <v>0</v>
      </c>
      <c r="E516" s="168">
        <f>SUM(E517:E526)</f>
        <v>6</v>
      </c>
      <c r="F516" s="169">
        <f t="shared" ref="F516:F579" si="8">IF(E516=0,0,C516/E516*100)</f>
        <v>0</v>
      </c>
    </row>
    <row r="517" s="74" customFormat="1" ht="18" customHeight="1" spans="1:6">
      <c r="A517" s="166">
        <v>2070301</v>
      </c>
      <c r="B517" s="166" t="s">
        <v>90</v>
      </c>
      <c r="C517" s="168">
        <v>0</v>
      </c>
      <c r="D517" s="168">
        <v>0</v>
      </c>
      <c r="E517" s="168">
        <v>0</v>
      </c>
      <c r="F517" s="169">
        <f t="shared" si="8"/>
        <v>0</v>
      </c>
    </row>
    <row r="518" s="74" customFormat="1" ht="18" customHeight="1" spans="1:6">
      <c r="A518" s="166">
        <v>2070302</v>
      </c>
      <c r="B518" s="166" t="s">
        <v>91</v>
      </c>
      <c r="C518" s="168">
        <v>0</v>
      </c>
      <c r="D518" s="168">
        <v>0</v>
      </c>
      <c r="E518" s="168">
        <v>0</v>
      </c>
      <c r="F518" s="169">
        <f t="shared" si="8"/>
        <v>0</v>
      </c>
    </row>
    <row r="519" s="74" customFormat="1" ht="18" customHeight="1" spans="1:6">
      <c r="A519" s="166">
        <v>2070303</v>
      </c>
      <c r="B519" s="166" t="s">
        <v>92</v>
      </c>
      <c r="C519" s="168">
        <v>0</v>
      </c>
      <c r="D519" s="168">
        <v>0</v>
      </c>
      <c r="E519" s="168">
        <v>0</v>
      </c>
      <c r="F519" s="169">
        <f t="shared" si="8"/>
        <v>0</v>
      </c>
    </row>
    <row r="520" s="74" customFormat="1" ht="18" customHeight="1" spans="1:6">
      <c r="A520" s="166">
        <v>2070304</v>
      </c>
      <c r="B520" s="166" t="s">
        <v>436</v>
      </c>
      <c r="C520" s="168">
        <v>0</v>
      </c>
      <c r="D520" s="168">
        <v>0</v>
      </c>
      <c r="E520" s="168">
        <v>0</v>
      </c>
      <c r="F520" s="169">
        <f t="shared" si="8"/>
        <v>0</v>
      </c>
    </row>
    <row r="521" s="74" customFormat="1" ht="18" customHeight="1" spans="1:6">
      <c r="A521" s="166">
        <v>2070305</v>
      </c>
      <c r="B521" s="166" t="s">
        <v>437</v>
      </c>
      <c r="C521" s="168">
        <v>0</v>
      </c>
      <c r="D521" s="168">
        <v>0</v>
      </c>
      <c r="E521" s="168">
        <v>0</v>
      </c>
      <c r="F521" s="169">
        <f t="shared" si="8"/>
        <v>0</v>
      </c>
    </row>
    <row r="522" s="74" customFormat="1" ht="18" customHeight="1" spans="1:6">
      <c r="A522" s="166">
        <v>2070306</v>
      </c>
      <c r="B522" s="166" t="s">
        <v>438</v>
      </c>
      <c r="C522" s="168">
        <v>0</v>
      </c>
      <c r="D522" s="168">
        <v>0</v>
      </c>
      <c r="E522" s="168">
        <v>0</v>
      </c>
      <c r="F522" s="169">
        <f t="shared" si="8"/>
        <v>0</v>
      </c>
    </row>
    <row r="523" s="74" customFormat="1" ht="18" customHeight="1" spans="1:6">
      <c r="A523" s="166">
        <v>2070307</v>
      </c>
      <c r="B523" s="166" t="s">
        <v>439</v>
      </c>
      <c r="C523" s="168">
        <v>0</v>
      </c>
      <c r="D523" s="168">
        <v>0</v>
      </c>
      <c r="E523" s="168">
        <v>6</v>
      </c>
      <c r="F523" s="169">
        <f t="shared" si="8"/>
        <v>0</v>
      </c>
    </row>
    <row r="524" s="74" customFormat="1" ht="18" customHeight="1" spans="1:6">
      <c r="A524" s="166">
        <v>2070308</v>
      </c>
      <c r="B524" s="166" t="s">
        <v>440</v>
      </c>
      <c r="C524" s="168">
        <v>0</v>
      </c>
      <c r="D524" s="168">
        <v>0</v>
      </c>
      <c r="E524" s="168">
        <v>0</v>
      </c>
      <c r="F524" s="169">
        <f t="shared" si="8"/>
        <v>0</v>
      </c>
    </row>
    <row r="525" s="74" customFormat="1" ht="18" customHeight="1" spans="1:6">
      <c r="A525" s="166">
        <v>2070309</v>
      </c>
      <c r="B525" s="166" t="s">
        <v>441</v>
      </c>
      <c r="C525" s="168">
        <v>0</v>
      </c>
      <c r="D525" s="168">
        <v>0</v>
      </c>
      <c r="E525" s="168">
        <v>0</v>
      </c>
      <c r="F525" s="169">
        <f t="shared" si="8"/>
        <v>0</v>
      </c>
    </row>
    <row r="526" s="74" customFormat="1" ht="18" customHeight="1" spans="1:6">
      <c r="A526" s="166">
        <v>2070399</v>
      </c>
      <c r="B526" s="166" t="s">
        <v>442</v>
      </c>
      <c r="C526" s="168">
        <v>0</v>
      </c>
      <c r="D526" s="168">
        <v>0</v>
      </c>
      <c r="E526" s="168">
        <v>0</v>
      </c>
      <c r="F526" s="169">
        <f t="shared" si="8"/>
        <v>0</v>
      </c>
    </row>
    <row r="527" s="74" customFormat="1" ht="18" customHeight="1" spans="1:6">
      <c r="A527" s="166">
        <v>20706</v>
      </c>
      <c r="B527" s="167" t="s">
        <v>443</v>
      </c>
      <c r="C527" s="168">
        <f>SUM(C528:C535)</f>
        <v>0</v>
      </c>
      <c r="D527" s="168">
        <f>SUM(D528:D535)</f>
        <v>0</v>
      </c>
      <c r="E527" s="168">
        <f>SUM(E528:E535)</f>
        <v>26</v>
      </c>
      <c r="F527" s="169">
        <f t="shared" si="8"/>
        <v>0</v>
      </c>
    </row>
    <row r="528" s="74" customFormat="1" ht="18" customHeight="1" spans="1:6">
      <c r="A528" s="166">
        <v>2070601</v>
      </c>
      <c r="B528" s="166" t="s">
        <v>90</v>
      </c>
      <c r="C528" s="168">
        <v>0</v>
      </c>
      <c r="D528" s="168">
        <v>0</v>
      </c>
      <c r="E528" s="168">
        <v>0</v>
      </c>
      <c r="F528" s="169">
        <f t="shared" si="8"/>
        <v>0</v>
      </c>
    </row>
    <row r="529" s="74" customFormat="1" ht="18" customHeight="1" spans="1:6">
      <c r="A529" s="166">
        <v>2070602</v>
      </c>
      <c r="B529" s="166" t="s">
        <v>91</v>
      </c>
      <c r="C529" s="168">
        <v>0</v>
      </c>
      <c r="D529" s="168">
        <v>0</v>
      </c>
      <c r="E529" s="168">
        <v>0</v>
      </c>
      <c r="F529" s="169">
        <f t="shared" si="8"/>
        <v>0</v>
      </c>
    </row>
    <row r="530" s="74" customFormat="1" ht="18" customHeight="1" spans="1:6">
      <c r="A530" s="166">
        <v>2070603</v>
      </c>
      <c r="B530" s="166" t="s">
        <v>92</v>
      </c>
      <c r="C530" s="168">
        <v>0</v>
      </c>
      <c r="D530" s="168">
        <v>0</v>
      </c>
      <c r="E530" s="168">
        <v>0</v>
      </c>
      <c r="F530" s="169">
        <f t="shared" si="8"/>
        <v>0</v>
      </c>
    </row>
    <row r="531" s="74" customFormat="1" ht="18" customHeight="1" spans="1:6">
      <c r="A531" s="166">
        <v>2070604</v>
      </c>
      <c r="B531" s="166" t="s">
        <v>444</v>
      </c>
      <c r="C531" s="168">
        <v>0</v>
      </c>
      <c r="D531" s="168">
        <v>0</v>
      </c>
      <c r="E531" s="168">
        <v>26</v>
      </c>
      <c r="F531" s="169">
        <f t="shared" si="8"/>
        <v>0</v>
      </c>
    </row>
    <row r="532" s="74" customFormat="1" ht="18" customHeight="1" spans="1:6">
      <c r="A532" s="166">
        <v>2070605</v>
      </c>
      <c r="B532" s="166" t="s">
        <v>445</v>
      </c>
      <c r="C532" s="168">
        <v>0</v>
      </c>
      <c r="D532" s="168">
        <v>0</v>
      </c>
      <c r="E532" s="168">
        <v>0</v>
      </c>
      <c r="F532" s="169">
        <f t="shared" si="8"/>
        <v>0</v>
      </c>
    </row>
    <row r="533" s="74" customFormat="1" ht="18" customHeight="1" spans="1:6">
      <c r="A533" s="166">
        <v>2070606</v>
      </c>
      <c r="B533" s="166" t="s">
        <v>446</v>
      </c>
      <c r="C533" s="168">
        <v>0</v>
      </c>
      <c r="D533" s="168">
        <v>0</v>
      </c>
      <c r="E533" s="168">
        <v>0</v>
      </c>
      <c r="F533" s="169">
        <f t="shared" si="8"/>
        <v>0</v>
      </c>
    </row>
    <row r="534" s="74" customFormat="1" ht="18" customHeight="1" spans="1:6">
      <c r="A534" s="166">
        <v>2070607</v>
      </c>
      <c r="B534" s="166" t="s">
        <v>447</v>
      </c>
      <c r="C534" s="168">
        <v>0</v>
      </c>
      <c r="D534" s="168">
        <v>0</v>
      </c>
      <c r="E534" s="168">
        <v>0</v>
      </c>
      <c r="F534" s="169">
        <f t="shared" si="8"/>
        <v>0</v>
      </c>
    </row>
    <row r="535" s="74" customFormat="1" ht="18" customHeight="1" spans="1:6">
      <c r="A535" s="166">
        <v>2070699</v>
      </c>
      <c r="B535" s="166" t="s">
        <v>448</v>
      </c>
      <c r="C535" s="168">
        <v>0</v>
      </c>
      <c r="D535" s="168">
        <v>0</v>
      </c>
      <c r="E535" s="168">
        <v>0</v>
      </c>
      <c r="F535" s="169">
        <f t="shared" si="8"/>
        <v>0</v>
      </c>
    </row>
    <row r="536" s="74" customFormat="1" ht="18" customHeight="1" spans="1:6">
      <c r="A536" s="166">
        <v>20708</v>
      </c>
      <c r="B536" s="167" t="s">
        <v>449</v>
      </c>
      <c r="C536" s="168">
        <f>SUM(C537:C543)</f>
        <v>772.73</v>
      </c>
      <c r="D536" s="168">
        <f>SUM(D537:D543)</f>
        <v>441</v>
      </c>
      <c r="E536" s="168">
        <f>SUM(E537:E543)</f>
        <v>474</v>
      </c>
      <c r="F536" s="169">
        <f t="shared" si="8"/>
        <v>163.023206751055</v>
      </c>
    </row>
    <row r="537" s="74" customFormat="1" ht="18" customHeight="1" spans="1:6">
      <c r="A537" s="166">
        <v>2070801</v>
      </c>
      <c r="B537" s="166" t="s">
        <v>90</v>
      </c>
      <c r="C537" s="168">
        <v>0</v>
      </c>
      <c r="D537" s="168">
        <v>0</v>
      </c>
      <c r="E537" s="168">
        <v>6</v>
      </c>
      <c r="F537" s="169">
        <f t="shared" si="8"/>
        <v>0</v>
      </c>
    </row>
    <row r="538" s="74" customFormat="1" ht="18" customHeight="1" spans="1:6">
      <c r="A538" s="166">
        <v>2070802</v>
      </c>
      <c r="B538" s="166" t="s">
        <v>91</v>
      </c>
      <c r="C538" s="168">
        <v>0</v>
      </c>
      <c r="D538" s="168">
        <v>0</v>
      </c>
      <c r="E538" s="168">
        <v>0</v>
      </c>
      <c r="F538" s="169">
        <f t="shared" si="8"/>
        <v>0</v>
      </c>
    </row>
    <row r="539" s="74" customFormat="1" ht="18" customHeight="1" spans="1:6">
      <c r="A539" s="166">
        <v>2070803</v>
      </c>
      <c r="B539" s="166" t="s">
        <v>92</v>
      </c>
      <c r="C539" s="168">
        <v>0</v>
      </c>
      <c r="D539" s="168">
        <v>0</v>
      </c>
      <c r="E539" s="168">
        <v>0</v>
      </c>
      <c r="F539" s="169">
        <f t="shared" si="8"/>
        <v>0</v>
      </c>
    </row>
    <row r="540" s="74" customFormat="1" ht="18" customHeight="1" spans="1:6">
      <c r="A540" s="166">
        <v>2070806</v>
      </c>
      <c r="B540" s="166" t="s">
        <v>450</v>
      </c>
      <c r="C540" s="168">
        <v>0</v>
      </c>
      <c r="D540" s="168">
        <v>0</v>
      </c>
      <c r="E540" s="168">
        <v>0</v>
      </c>
      <c r="F540" s="169">
        <f t="shared" si="8"/>
        <v>0</v>
      </c>
    </row>
    <row r="541" s="74" customFormat="1" ht="18" customHeight="1" spans="1:6">
      <c r="A541" s="166">
        <v>2070807</v>
      </c>
      <c r="B541" s="166" t="s">
        <v>451</v>
      </c>
      <c r="C541" s="168">
        <v>0</v>
      </c>
      <c r="D541" s="168">
        <v>0</v>
      </c>
      <c r="E541" s="168">
        <v>32</v>
      </c>
      <c r="F541" s="169">
        <f t="shared" si="8"/>
        <v>0</v>
      </c>
    </row>
    <row r="542" s="74" customFormat="1" ht="18" customHeight="1" spans="1:6">
      <c r="A542" s="166">
        <v>2070808</v>
      </c>
      <c r="B542" s="166" t="s">
        <v>452</v>
      </c>
      <c r="C542" s="168">
        <v>772.73</v>
      </c>
      <c r="D542" s="168">
        <v>441</v>
      </c>
      <c r="E542" s="168">
        <v>396</v>
      </c>
      <c r="F542" s="169">
        <f t="shared" si="8"/>
        <v>195.133838383838</v>
      </c>
    </row>
    <row r="543" s="74" customFormat="1" ht="18" customHeight="1" spans="1:6">
      <c r="A543" s="166">
        <v>2070899</v>
      </c>
      <c r="B543" s="166" t="s">
        <v>453</v>
      </c>
      <c r="C543" s="168">
        <v>0</v>
      </c>
      <c r="D543" s="168">
        <v>0</v>
      </c>
      <c r="E543" s="168">
        <v>40</v>
      </c>
      <c r="F543" s="169">
        <f t="shared" si="8"/>
        <v>0</v>
      </c>
    </row>
    <row r="544" s="74" customFormat="1" ht="18" customHeight="1" spans="1:6">
      <c r="A544" s="166">
        <v>20799</v>
      </c>
      <c r="B544" s="167" t="s">
        <v>454</v>
      </c>
      <c r="C544" s="168">
        <f>SUM(C545:C547)</f>
        <v>0</v>
      </c>
      <c r="D544" s="168">
        <f>SUM(D545:D547)</f>
        <v>1156</v>
      </c>
      <c r="E544" s="168">
        <f>SUM(E545:E547)</f>
        <v>105</v>
      </c>
      <c r="F544" s="169">
        <f t="shared" si="8"/>
        <v>0</v>
      </c>
    </row>
    <row r="545" s="74" customFormat="1" ht="18" customHeight="1" spans="1:6">
      <c r="A545" s="166">
        <v>2079902</v>
      </c>
      <c r="B545" s="166" t="s">
        <v>455</v>
      </c>
      <c r="C545" s="168">
        <v>0</v>
      </c>
      <c r="D545" s="168">
        <v>0</v>
      </c>
      <c r="E545" s="168">
        <v>0</v>
      </c>
      <c r="F545" s="169">
        <f t="shared" si="8"/>
        <v>0</v>
      </c>
    </row>
    <row r="546" s="74" customFormat="1" ht="18" customHeight="1" spans="1:6">
      <c r="A546" s="166">
        <v>2079903</v>
      </c>
      <c r="B546" s="166" t="s">
        <v>456</v>
      </c>
      <c r="C546" s="168">
        <v>0</v>
      </c>
      <c r="D546" s="168">
        <v>0</v>
      </c>
      <c r="E546" s="168">
        <v>0</v>
      </c>
      <c r="F546" s="169">
        <f t="shared" si="8"/>
        <v>0</v>
      </c>
    </row>
    <row r="547" s="74" customFormat="1" ht="18" customHeight="1" spans="1:6">
      <c r="A547" s="166">
        <v>2079999</v>
      </c>
      <c r="B547" s="166" t="s">
        <v>457</v>
      </c>
      <c r="C547" s="168">
        <v>0</v>
      </c>
      <c r="D547" s="168">
        <v>1156</v>
      </c>
      <c r="E547" s="168">
        <v>105</v>
      </c>
      <c r="F547" s="169">
        <f t="shared" si="8"/>
        <v>0</v>
      </c>
    </row>
    <row r="548" s="74" customFormat="1" ht="18" customHeight="1" spans="1:6">
      <c r="A548" s="166">
        <v>208</v>
      </c>
      <c r="B548" s="167" t="s">
        <v>458</v>
      </c>
      <c r="C548" s="168">
        <f>C549+C568+C576+C578+C587+C591+C601+C610+C617+C625+C634+C639+C642+C645+C648+C651+C654+C658+C662+C670+C673</f>
        <v>41839.070733</v>
      </c>
      <c r="D548" s="168">
        <f>D549+D568+D576+D578+D587+D591+D601+D610+D617+D625+D634+D639+D642+D645+D648+D651+D654+D658+D662+D670+D673</f>
        <v>42368</v>
      </c>
      <c r="E548" s="168">
        <f>E549+E568+E576+E578+E587+E591+E601+E610+E617+E625+E634+E639+E642+E645+E648+E651+E654+E658+E662+E670+E673</f>
        <v>32574</v>
      </c>
      <c r="F548" s="169">
        <f t="shared" si="8"/>
        <v>128.443147089703</v>
      </c>
    </row>
    <row r="549" s="74" customFormat="1" ht="18" customHeight="1" spans="1:6">
      <c r="A549" s="166">
        <v>20801</v>
      </c>
      <c r="B549" s="167" t="s">
        <v>459</v>
      </c>
      <c r="C549" s="168">
        <f>SUM(C550:C567)</f>
        <v>1698.659698</v>
      </c>
      <c r="D549" s="168">
        <f>SUM(D550:D567)</f>
        <v>1535</v>
      </c>
      <c r="E549" s="168">
        <f>SUM(E550:E567)</f>
        <v>929</v>
      </c>
      <c r="F549" s="169">
        <f t="shared" si="8"/>
        <v>182.84819138859</v>
      </c>
    </row>
    <row r="550" s="74" customFormat="1" ht="18" customHeight="1" spans="1:6">
      <c r="A550" s="166">
        <v>2080101</v>
      </c>
      <c r="B550" s="166" t="s">
        <v>90</v>
      </c>
      <c r="C550" s="168">
        <v>400.25</v>
      </c>
      <c r="D550" s="168">
        <v>254</v>
      </c>
      <c r="E550" s="168">
        <v>176</v>
      </c>
      <c r="F550" s="169">
        <f t="shared" si="8"/>
        <v>227.414772727273</v>
      </c>
    </row>
    <row r="551" s="74" customFormat="1" ht="18" customHeight="1" spans="1:6">
      <c r="A551" s="166">
        <v>2080102</v>
      </c>
      <c r="B551" s="166" t="s">
        <v>91</v>
      </c>
      <c r="C551" s="168">
        <v>0</v>
      </c>
      <c r="D551" s="168">
        <v>0</v>
      </c>
      <c r="E551" s="168">
        <v>0</v>
      </c>
      <c r="F551" s="169">
        <f t="shared" si="8"/>
        <v>0</v>
      </c>
    </row>
    <row r="552" s="74" customFormat="1" ht="18" customHeight="1" spans="1:6">
      <c r="A552" s="166">
        <v>2080103</v>
      </c>
      <c r="B552" s="166" t="s">
        <v>92</v>
      </c>
      <c r="C552" s="168">
        <v>228.72</v>
      </c>
      <c r="D552" s="168">
        <v>76</v>
      </c>
      <c r="E552" s="168">
        <v>145</v>
      </c>
      <c r="F552" s="169">
        <f t="shared" si="8"/>
        <v>157.737931034483</v>
      </c>
    </row>
    <row r="553" s="74" customFormat="1" ht="18" customHeight="1" spans="1:6">
      <c r="A553" s="166">
        <v>2080104</v>
      </c>
      <c r="B553" s="166" t="s">
        <v>460</v>
      </c>
      <c r="C553" s="168">
        <v>0</v>
      </c>
      <c r="D553" s="168">
        <v>0</v>
      </c>
      <c r="E553" s="168">
        <v>26</v>
      </c>
      <c r="F553" s="169">
        <f t="shared" si="8"/>
        <v>0</v>
      </c>
    </row>
    <row r="554" s="74" customFormat="1" ht="18" customHeight="1" spans="1:6">
      <c r="A554" s="166">
        <v>2080105</v>
      </c>
      <c r="B554" s="166" t="s">
        <v>461</v>
      </c>
      <c r="C554" s="168">
        <v>350.8</v>
      </c>
      <c r="D554" s="168">
        <v>333</v>
      </c>
      <c r="E554" s="168">
        <v>29</v>
      </c>
      <c r="F554" s="169">
        <f t="shared" si="8"/>
        <v>1209.65517241379</v>
      </c>
    </row>
    <row r="555" s="74" customFormat="1" ht="18" customHeight="1" spans="1:6">
      <c r="A555" s="166">
        <v>2080106</v>
      </c>
      <c r="B555" s="166" t="s">
        <v>462</v>
      </c>
      <c r="C555" s="168">
        <v>0.54</v>
      </c>
      <c r="D555" s="168">
        <v>0</v>
      </c>
      <c r="E555" s="168">
        <v>17</v>
      </c>
      <c r="F555" s="169">
        <f t="shared" si="8"/>
        <v>3.17647058823529</v>
      </c>
    </row>
    <row r="556" s="74" customFormat="1" ht="18" customHeight="1" spans="1:6">
      <c r="A556" s="166">
        <v>2080107</v>
      </c>
      <c r="B556" s="166" t="s">
        <v>463</v>
      </c>
      <c r="C556" s="168">
        <v>0</v>
      </c>
      <c r="D556" s="168">
        <v>0</v>
      </c>
      <c r="E556" s="168">
        <v>0</v>
      </c>
      <c r="F556" s="169">
        <f t="shared" si="8"/>
        <v>0</v>
      </c>
    </row>
    <row r="557" s="74" customFormat="1" ht="18" customHeight="1" spans="1:6">
      <c r="A557" s="166">
        <v>2080108</v>
      </c>
      <c r="B557" s="166" t="s">
        <v>131</v>
      </c>
      <c r="C557" s="168">
        <v>0</v>
      </c>
      <c r="D557" s="168">
        <v>0</v>
      </c>
      <c r="E557" s="168">
        <v>0</v>
      </c>
      <c r="F557" s="169">
        <f t="shared" si="8"/>
        <v>0</v>
      </c>
    </row>
    <row r="558" s="74" customFormat="1" ht="18" customHeight="1" spans="1:6">
      <c r="A558" s="166">
        <v>2080109</v>
      </c>
      <c r="B558" s="166" t="s">
        <v>464</v>
      </c>
      <c r="C558" s="168">
        <v>564.689698</v>
      </c>
      <c r="D558" s="168">
        <v>518</v>
      </c>
      <c r="E558" s="168">
        <v>398</v>
      </c>
      <c r="F558" s="169">
        <f t="shared" si="8"/>
        <v>141.881833668342</v>
      </c>
    </row>
    <row r="559" s="74" customFormat="1" ht="18" customHeight="1" spans="1:6">
      <c r="A559" s="166">
        <v>2080110</v>
      </c>
      <c r="B559" s="166" t="s">
        <v>465</v>
      </c>
      <c r="C559" s="168">
        <v>0</v>
      </c>
      <c r="D559" s="168">
        <v>0</v>
      </c>
      <c r="E559" s="168">
        <v>0</v>
      </c>
      <c r="F559" s="169">
        <f t="shared" si="8"/>
        <v>0</v>
      </c>
    </row>
    <row r="560" s="74" customFormat="1" ht="18" customHeight="1" spans="1:6">
      <c r="A560" s="166">
        <v>2080111</v>
      </c>
      <c r="B560" s="166" t="s">
        <v>466</v>
      </c>
      <c r="C560" s="168">
        <v>22.82</v>
      </c>
      <c r="D560" s="168">
        <v>25</v>
      </c>
      <c r="E560" s="168">
        <v>19</v>
      </c>
      <c r="F560" s="169">
        <f t="shared" si="8"/>
        <v>120.105263157895</v>
      </c>
    </row>
    <row r="561" s="74" customFormat="1" ht="18" customHeight="1" spans="1:6">
      <c r="A561" s="166">
        <v>2080112</v>
      </c>
      <c r="B561" s="166" t="s">
        <v>467</v>
      </c>
      <c r="C561" s="168">
        <v>36.04</v>
      </c>
      <c r="D561" s="168">
        <v>9</v>
      </c>
      <c r="E561" s="168">
        <v>27</v>
      </c>
      <c r="F561" s="169">
        <f t="shared" si="8"/>
        <v>133.481481481481</v>
      </c>
    </row>
    <row r="562" s="74" customFormat="1" ht="18" customHeight="1" spans="1:6">
      <c r="A562" s="166">
        <v>2080113</v>
      </c>
      <c r="B562" s="166" t="s">
        <v>468</v>
      </c>
      <c r="C562" s="168">
        <v>0</v>
      </c>
      <c r="D562" s="168">
        <v>0</v>
      </c>
      <c r="E562" s="168">
        <v>0</v>
      </c>
      <c r="F562" s="169">
        <f t="shared" si="8"/>
        <v>0</v>
      </c>
    </row>
    <row r="563" s="74" customFormat="1" ht="18" customHeight="1" spans="1:6">
      <c r="A563" s="166">
        <v>2080114</v>
      </c>
      <c r="B563" s="166" t="s">
        <v>469</v>
      </c>
      <c r="C563" s="168">
        <v>0</v>
      </c>
      <c r="D563" s="168">
        <v>0</v>
      </c>
      <c r="E563" s="168">
        <v>0</v>
      </c>
      <c r="F563" s="169">
        <f t="shared" si="8"/>
        <v>0</v>
      </c>
    </row>
    <row r="564" s="74" customFormat="1" ht="18" customHeight="1" spans="1:6">
      <c r="A564" s="166">
        <v>2080115</v>
      </c>
      <c r="B564" s="166" t="s">
        <v>470</v>
      </c>
      <c r="C564" s="168">
        <v>0</v>
      </c>
      <c r="D564" s="168">
        <v>0</v>
      </c>
      <c r="E564" s="168">
        <v>0</v>
      </c>
      <c r="F564" s="169">
        <f t="shared" si="8"/>
        <v>0</v>
      </c>
    </row>
    <row r="565" s="74" customFormat="1" ht="18" customHeight="1" spans="1:6">
      <c r="A565" s="166">
        <v>2080116</v>
      </c>
      <c r="B565" s="166" t="s">
        <v>471</v>
      </c>
      <c r="C565" s="168">
        <v>0</v>
      </c>
      <c r="D565" s="168">
        <v>0</v>
      </c>
      <c r="E565" s="168">
        <v>0</v>
      </c>
      <c r="F565" s="169">
        <f t="shared" si="8"/>
        <v>0</v>
      </c>
    </row>
    <row r="566" s="74" customFormat="1" ht="18" customHeight="1" spans="1:6">
      <c r="A566" s="166">
        <v>2080150</v>
      </c>
      <c r="B566" s="166" t="s">
        <v>99</v>
      </c>
      <c r="C566" s="168">
        <v>0</v>
      </c>
      <c r="D566" s="168">
        <v>0</v>
      </c>
      <c r="E566" s="168">
        <v>0</v>
      </c>
      <c r="F566" s="169">
        <f t="shared" si="8"/>
        <v>0</v>
      </c>
    </row>
    <row r="567" s="74" customFormat="1" ht="18" customHeight="1" spans="1:6">
      <c r="A567" s="166">
        <v>2080199</v>
      </c>
      <c r="B567" s="166" t="s">
        <v>472</v>
      </c>
      <c r="C567" s="168">
        <v>94.8</v>
      </c>
      <c r="D567" s="168">
        <v>320</v>
      </c>
      <c r="E567" s="168">
        <v>92</v>
      </c>
      <c r="F567" s="169">
        <f t="shared" si="8"/>
        <v>103.04347826087</v>
      </c>
    </row>
    <row r="568" s="74" customFormat="1" ht="18" customHeight="1" spans="1:6">
      <c r="A568" s="166">
        <v>20802</v>
      </c>
      <c r="B568" s="167" t="s">
        <v>473</v>
      </c>
      <c r="C568" s="168">
        <f>SUM(C569:C575)</f>
        <v>700.18</v>
      </c>
      <c r="D568" s="168">
        <f>SUM(D569:D575)</f>
        <v>276</v>
      </c>
      <c r="E568" s="168">
        <f>SUM(E569:E575)</f>
        <v>366</v>
      </c>
      <c r="F568" s="169">
        <f t="shared" si="8"/>
        <v>191.306010928962</v>
      </c>
    </row>
    <row r="569" s="74" customFormat="1" ht="18" customHeight="1" spans="1:6">
      <c r="A569" s="166">
        <v>2080201</v>
      </c>
      <c r="B569" s="166" t="s">
        <v>90</v>
      </c>
      <c r="C569" s="168">
        <v>545.71</v>
      </c>
      <c r="D569" s="168">
        <v>123</v>
      </c>
      <c r="E569" s="168">
        <v>122</v>
      </c>
      <c r="F569" s="169">
        <f t="shared" si="8"/>
        <v>447.303278688525</v>
      </c>
    </row>
    <row r="570" s="74" customFormat="1" ht="18" customHeight="1" spans="1:6">
      <c r="A570" s="166">
        <v>2080202</v>
      </c>
      <c r="B570" s="166" t="s">
        <v>91</v>
      </c>
      <c r="C570" s="168">
        <v>36.52</v>
      </c>
      <c r="D570" s="168">
        <v>0</v>
      </c>
      <c r="E570" s="168">
        <v>0</v>
      </c>
      <c r="F570" s="169">
        <f t="shared" si="8"/>
        <v>0</v>
      </c>
    </row>
    <row r="571" s="74" customFormat="1" ht="18" customHeight="1" spans="1:6">
      <c r="A571" s="166">
        <v>2080203</v>
      </c>
      <c r="B571" s="166" t="s">
        <v>92</v>
      </c>
      <c r="C571" s="168">
        <v>0</v>
      </c>
      <c r="D571" s="168">
        <v>35</v>
      </c>
      <c r="E571" s="168">
        <v>33</v>
      </c>
      <c r="F571" s="169">
        <f t="shared" si="8"/>
        <v>0</v>
      </c>
    </row>
    <row r="572" s="74" customFormat="1" ht="18" customHeight="1" spans="1:6">
      <c r="A572" s="166">
        <v>2080206</v>
      </c>
      <c r="B572" s="166" t="s">
        <v>474</v>
      </c>
      <c r="C572" s="168">
        <v>3.75</v>
      </c>
      <c r="D572" s="168">
        <v>0</v>
      </c>
      <c r="E572" s="168">
        <v>0</v>
      </c>
      <c r="F572" s="169">
        <f t="shared" si="8"/>
        <v>0</v>
      </c>
    </row>
    <row r="573" s="74" customFormat="1" ht="18" customHeight="1" spans="1:6">
      <c r="A573" s="166">
        <v>2080207</v>
      </c>
      <c r="B573" s="166" t="s">
        <v>475</v>
      </c>
      <c r="C573" s="168">
        <v>1.9</v>
      </c>
      <c r="D573" s="168">
        <v>2</v>
      </c>
      <c r="E573" s="168">
        <v>1</v>
      </c>
      <c r="F573" s="169">
        <f t="shared" si="8"/>
        <v>190</v>
      </c>
    </row>
    <row r="574" s="74" customFormat="1" ht="18" customHeight="1" spans="1:6">
      <c r="A574" s="166">
        <v>2080208</v>
      </c>
      <c r="B574" s="166" t="s">
        <v>476</v>
      </c>
      <c r="C574" s="168">
        <v>17.5</v>
      </c>
      <c r="D574" s="168">
        <v>3</v>
      </c>
      <c r="E574" s="168">
        <v>13</v>
      </c>
      <c r="F574" s="169">
        <f t="shared" si="8"/>
        <v>134.615384615385</v>
      </c>
    </row>
    <row r="575" s="74" customFormat="1" ht="18" customHeight="1" spans="1:6">
      <c r="A575" s="166">
        <v>2080299</v>
      </c>
      <c r="B575" s="166" t="s">
        <v>477</v>
      </c>
      <c r="C575" s="168">
        <v>94.8</v>
      </c>
      <c r="D575" s="168">
        <v>113</v>
      </c>
      <c r="E575" s="168">
        <v>197</v>
      </c>
      <c r="F575" s="169">
        <f t="shared" si="8"/>
        <v>48.1218274111675</v>
      </c>
    </row>
    <row r="576" s="74" customFormat="1" ht="18" customHeight="1" spans="1:6">
      <c r="A576" s="166">
        <v>20804</v>
      </c>
      <c r="B576" s="167" t="s">
        <v>478</v>
      </c>
      <c r="C576" s="168">
        <f>C577</f>
        <v>0</v>
      </c>
      <c r="D576" s="168">
        <f>D577</f>
        <v>0</v>
      </c>
      <c r="E576" s="168">
        <f>E577</f>
        <v>0</v>
      </c>
      <c r="F576" s="169">
        <f t="shared" si="8"/>
        <v>0</v>
      </c>
    </row>
    <row r="577" s="74" customFormat="1" ht="18" customHeight="1" spans="1:6">
      <c r="A577" s="166">
        <v>2080402</v>
      </c>
      <c r="B577" s="166" t="s">
        <v>479</v>
      </c>
      <c r="C577" s="168">
        <v>0</v>
      </c>
      <c r="D577" s="168">
        <v>0</v>
      </c>
      <c r="E577" s="168">
        <v>0</v>
      </c>
      <c r="F577" s="169">
        <f t="shared" si="8"/>
        <v>0</v>
      </c>
    </row>
    <row r="578" s="74" customFormat="1" ht="18" customHeight="1" spans="1:6">
      <c r="A578" s="166">
        <v>20805</v>
      </c>
      <c r="B578" s="167" t="s">
        <v>480</v>
      </c>
      <c r="C578" s="168">
        <f>SUM(C579:C586)</f>
        <v>10565.54</v>
      </c>
      <c r="D578" s="168">
        <f>SUM(D579:D586)</f>
        <v>17777</v>
      </c>
      <c r="E578" s="168">
        <f>SUM(E579:E586)</f>
        <v>14572</v>
      </c>
      <c r="F578" s="169">
        <f t="shared" si="8"/>
        <v>72.5057644798243</v>
      </c>
    </row>
    <row r="579" s="74" customFormat="1" ht="18" customHeight="1" spans="1:6">
      <c r="A579" s="166">
        <v>2080501</v>
      </c>
      <c r="B579" s="166" t="s">
        <v>481</v>
      </c>
      <c r="C579" s="168">
        <v>74.03</v>
      </c>
      <c r="D579" s="168">
        <v>0</v>
      </c>
      <c r="E579" s="168">
        <v>0</v>
      </c>
      <c r="F579" s="169">
        <f t="shared" si="8"/>
        <v>0</v>
      </c>
    </row>
    <row r="580" s="74" customFormat="1" ht="18" customHeight="1" spans="1:6">
      <c r="A580" s="166">
        <v>2080502</v>
      </c>
      <c r="B580" s="166" t="s">
        <v>482</v>
      </c>
      <c r="C580" s="168">
        <v>64.69</v>
      </c>
      <c r="D580" s="168">
        <v>0</v>
      </c>
      <c r="E580" s="168">
        <v>32</v>
      </c>
      <c r="F580" s="169">
        <f t="shared" ref="F580:F643" si="9">IF(E580=0,0,C580/E580*100)</f>
        <v>202.15625</v>
      </c>
    </row>
    <row r="581" s="74" customFormat="1" ht="18" customHeight="1" spans="1:6">
      <c r="A581" s="166">
        <v>2080503</v>
      </c>
      <c r="B581" s="166" t="s">
        <v>483</v>
      </c>
      <c r="C581" s="168">
        <v>0</v>
      </c>
      <c r="D581" s="168">
        <v>0</v>
      </c>
      <c r="E581" s="168">
        <v>0</v>
      </c>
      <c r="F581" s="169">
        <f t="shared" si="9"/>
        <v>0</v>
      </c>
    </row>
    <row r="582" s="74" customFormat="1" ht="18" customHeight="1" spans="1:6">
      <c r="A582" s="166">
        <v>2080505</v>
      </c>
      <c r="B582" s="166" t="s">
        <v>484</v>
      </c>
      <c r="C582" s="168">
        <v>3673.35</v>
      </c>
      <c r="D582" s="168">
        <v>7411</v>
      </c>
      <c r="E582" s="168">
        <v>9706</v>
      </c>
      <c r="F582" s="169">
        <f t="shared" si="9"/>
        <v>37.8461776220894</v>
      </c>
    </row>
    <row r="583" s="74" customFormat="1" ht="18" customHeight="1" spans="1:6">
      <c r="A583" s="166">
        <v>2080506</v>
      </c>
      <c r="B583" s="166" t="s">
        <v>485</v>
      </c>
      <c r="C583" s="168">
        <v>0</v>
      </c>
      <c r="D583" s="168">
        <v>750</v>
      </c>
      <c r="E583" s="168">
        <v>655</v>
      </c>
      <c r="F583" s="169">
        <f t="shared" si="9"/>
        <v>0</v>
      </c>
    </row>
    <row r="584" s="74" customFormat="1" ht="18" customHeight="1" spans="1:6">
      <c r="A584" s="166">
        <v>2080507</v>
      </c>
      <c r="B584" s="166" t="s">
        <v>486</v>
      </c>
      <c r="C584" s="168">
        <v>6000</v>
      </c>
      <c r="D584" s="168">
        <v>9466</v>
      </c>
      <c r="E584" s="168">
        <v>4081</v>
      </c>
      <c r="F584" s="169">
        <f t="shared" si="9"/>
        <v>147.022788532223</v>
      </c>
    </row>
    <row r="585" s="74" customFormat="1" ht="18" customHeight="1" spans="1:6">
      <c r="A585" s="166">
        <v>2080508</v>
      </c>
      <c r="B585" s="166" t="s">
        <v>487</v>
      </c>
      <c r="C585" s="168">
        <v>753.47</v>
      </c>
      <c r="D585" s="168">
        <v>0</v>
      </c>
      <c r="E585" s="168">
        <v>0</v>
      </c>
      <c r="F585" s="169">
        <f t="shared" si="9"/>
        <v>0</v>
      </c>
    </row>
    <row r="586" s="74" customFormat="1" ht="18" customHeight="1" spans="1:6">
      <c r="A586" s="166">
        <v>2080599</v>
      </c>
      <c r="B586" s="166" t="s">
        <v>488</v>
      </c>
      <c r="C586" s="168">
        <v>0</v>
      </c>
      <c r="D586" s="168">
        <v>150</v>
      </c>
      <c r="E586" s="168">
        <v>98</v>
      </c>
      <c r="F586" s="169">
        <f t="shared" si="9"/>
        <v>0</v>
      </c>
    </row>
    <row r="587" s="74" customFormat="1" ht="18" customHeight="1" spans="1:6">
      <c r="A587" s="166">
        <v>20806</v>
      </c>
      <c r="B587" s="167" t="s">
        <v>489</v>
      </c>
      <c r="C587" s="168">
        <f>SUM(C588:C590)</f>
        <v>0</v>
      </c>
      <c r="D587" s="168">
        <f>SUM(D588:D590)</f>
        <v>0</v>
      </c>
      <c r="E587" s="168">
        <f>SUM(E588:E590)</f>
        <v>0</v>
      </c>
      <c r="F587" s="169">
        <f t="shared" si="9"/>
        <v>0</v>
      </c>
    </row>
    <row r="588" s="74" customFormat="1" ht="18" customHeight="1" spans="1:6">
      <c r="A588" s="166">
        <v>2080601</v>
      </c>
      <c r="B588" s="166" t="s">
        <v>490</v>
      </c>
      <c r="C588" s="168">
        <v>0</v>
      </c>
      <c r="D588" s="168">
        <v>0</v>
      </c>
      <c r="E588" s="168">
        <v>0</v>
      </c>
      <c r="F588" s="169">
        <f t="shared" si="9"/>
        <v>0</v>
      </c>
    </row>
    <row r="589" s="74" customFormat="1" ht="18" customHeight="1" spans="1:6">
      <c r="A589" s="166">
        <v>2080602</v>
      </c>
      <c r="B589" s="166" t="s">
        <v>491</v>
      </c>
      <c r="C589" s="168">
        <v>0</v>
      </c>
      <c r="D589" s="168">
        <v>0</v>
      </c>
      <c r="E589" s="168">
        <v>0</v>
      </c>
      <c r="F589" s="169">
        <f t="shared" si="9"/>
        <v>0</v>
      </c>
    </row>
    <row r="590" s="74" customFormat="1" ht="18" customHeight="1" spans="1:6">
      <c r="A590" s="166">
        <v>2080699</v>
      </c>
      <c r="B590" s="166" t="s">
        <v>492</v>
      </c>
      <c r="C590" s="168">
        <v>0</v>
      </c>
      <c r="D590" s="168">
        <v>0</v>
      </c>
      <c r="E590" s="168">
        <v>0</v>
      </c>
      <c r="F590" s="169">
        <f t="shared" si="9"/>
        <v>0</v>
      </c>
    </row>
    <row r="591" s="74" customFormat="1" ht="18" customHeight="1" spans="1:6">
      <c r="A591" s="166">
        <v>20807</v>
      </c>
      <c r="B591" s="167" t="s">
        <v>493</v>
      </c>
      <c r="C591" s="168">
        <f>SUM(C592:C600)</f>
        <v>814.12</v>
      </c>
      <c r="D591" s="168">
        <f>SUM(D592:D600)</f>
        <v>942</v>
      </c>
      <c r="E591" s="168">
        <f>SUM(E592:E600)</f>
        <v>673</v>
      </c>
      <c r="F591" s="169">
        <f t="shared" si="9"/>
        <v>120.968796433878</v>
      </c>
    </row>
    <row r="592" s="74" customFormat="1" ht="18" customHeight="1" spans="1:6">
      <c r="A592" s="166">
        <v>2080701</v>
      </c>
      <c r="B592" s="166" t="s">
        <v>494</v>
      </c>
      <c r="C592" s="168">
        <v>0</v>
      </c>
      <c r="D592" s="168">
        <v>0</v>
      </c>
      <c r="E592" s="168">
        <v>0</v>
      </c>
      <c r="F592" s="169">
        <f t="shared" si="9"/>
        <v>0</v>
      </c>
    </row>
    <row r="593" s="74" customFormat="1" ht="18" customHeight="1" spans="1:6">
      <c r="A593" s="166">
        <v>2080702</v>
      </c>
      <c r="B593" s="166" t="s">
        <v>495</v>
      </c>
      <c r="C593" s="168">
        <v>0</v>
      </c>
      <c r="D593" s="168">
        <v>0</v>
      </c>
      <c r="E593" s="168">
        <v>0</v>
      </c>
      <c r="F593" s="169">
        <f t="shared" si="9"/>
        <v>0</v>
      </c>
    </row>
    <row r="594" s="74" customFormat="1" ht="18" customHeight="1" spans="1:6">
      <c r="A594" s="166">
        <v>2080704</v>
      </c>
      <c r="B594" s="166" t="s">
        <v>496</v>
      </c>
      <c r="C594" s="168">
        <v>0</v>
      </c>
      <c r="D594" s="168">
        <v>0</v>
      </c>
      <c r="E594" s="168">
        <v>0</v>
      </c>
      <c r="F594" s="169">
        <f t="shared" si="9"/>
        <v>0</v>
      </c>
    </row>
    <row r="595" s="74" customFormat="1" ht="18" customHeight="1" spans="1:6">
      <c r="A595" s="166">
        <v>2080705</v>
      </c>
      <c r="B595" s="166" t="s">
        <v>497</v>
      </c>
      <c r="C595" s="168">
        <v>8.06</v>
      </c>
      <c r="D595" s="168">
        <v>3</v>
      </c>
      <c r="E595" s="168">
        <v>2</v>
      </c>
      <c r="F595" s="169">
        <f t="shared" si="9"/>
        <v>403</v>
      </c>
    </row>
    <row r="596" s="74" customFormat="1" ht="18" customHeight="1" spans="1:6">
      <c r="A596" s="166">
        <v>2080709</v>
      </c>
      <c r="B596" s="166" t="s">
        <v>498</v>
      </c>
      <c r="C596" s="168">
        <v>0</v>
      </c>
      <c r="D596" s="168">
        <v>0</v>
      </c>
      <c r="E596" s="168">
        <v>0</v>
      </c>
      <c r="F596" s="169">
        <f t="shared" si="9"/>
        <v>0</v>
      </c>
    </row>
    <row r="597" s="74" customFormat="1" ht="18" customHeight="1" spans="1:6">
      <c r="A597" s="166">
        <v>2080711</v>
      </c>
      <c r="B597" s="166" t="s">
        <v>499</v>
      </c>
      <c r="C597" s="168">
        <v>0</v>
      </c>
      <c r="D597" s="168">
        <v>0</v>
      </c>
      <c r="E597" s="168">
        <v>0</v>
      </c>
      <c r="F597" s="169">
        <f t="shared" si="9"/>
        <v>0</v>
      </c>
    </row>
    <row r="598" s="74" customFormat="1" ht="18" customHeight="1" spans="1:6">
      <c r="A598" s="166">
        <v>2080712</v>
      </c>
      <c r="B598" s="166" t="s">
        <v>500</v>
      </c>
      <c r="C598" s="168">
        <v>0</v>
      </c>
      <c r="D598" s="168">
        <v>0</v>
      </c>
      <c r="E598" s="168">
        <v>0</v>
      </c>
      <c r="F598" s="169">
        <f t="shared" si="9"/>
        <v>0</v>
      </c>
    </row>
    <row r="599" s="74" customFormat="1" ht="18" customHeight="1" spans="1:6">
      <c r="A599" s="166">
        <v>2080713</v>
      </c>
      <c r="B599" s="166" t="s">
        <v>501</v>
      </c>
      <c r="C599" s="168">
        <v>0</v>
      </c>
      <c r="D599" s="168">
        <v>0</v>
      </c>
      <c r="E599" s="168">
        <v>0</v>
      </c>
      <c r="F599" s="169">
        <f t="shared" si="9"/>
        <v>0</v>
      </c>
    </row>
    <row r="600" s="74" customFormat="1" ht="18" customHeight="1" spans="1:6">
      <c r="A600" s="166">
        <v>2080799</v>
      </c>
      <c r="B600" s="166" t="s">
        <v>502</v>
      </c>
      <c r="C600" s="168">
        <f>281.06+525</f>
        <v>806.06</v>
      </c>
      <c r="D600" s="168">
        <v>939</v>
      </c>
      <c r="E600" s="168">
        <v>671</v>
      </c>
      <c r="F600" s="169">
        <f t="shared" si="9"/>
        <v>120.128166915052</v>
      </c>
    </row>
    <row r="601" s="74" customFormat="1" ht="18" customHeight="1" spans="1:6">
      <c r="A601" s="166">
        <v>20808</v>
      </c>
      <c r="B601" s="167" t="s">
        <v>503</v>
      </c>
      <c r="C601" s="168">
        <f>SUM(C602:C609)</f>
        <v>4283.46</v>
      </c>
      <c r="D601" s="168">
        <f>SUM(D602:D609)</f>
        <v>3131</v>
      </c>
      <c r="E601" s="168">
        <f>SUM(E602:E609)</f>
        <v>3002</v>
      </c>
      <c r="F601" s="169">
        <f t="shared" si="9"/>
        <v>142.686875416389</v>
      </c>
    </row>
    <row r="602" s="74" customFormat="1" ht="18" customHeight="1" spans="1:6">
      <c r="A602" s="166">
        <v>2080801</v>
      </c>
      <c r="B602" s="166" t="s">
        <v>504</v>
      </c>
      <c r="C602" s="168">
        <v>190.9</v>
      </c>
      <c r="D602" s="168">
        <v>0</v>
      </c>
      <c r="E602" s="168">
        <v>0</v>
      </c>
      <c r="F602" s="169">
        <f t="shared" si="9"/>
        <v>0</v>
      </c>
    </row>
    <row r="603" s="74" customFormat="1" ht="18" customHeight="1" spans="1:6">
      <c r="A603" s="166">
        <v>2080802</v>
      </c>
      <c r="B603" s="166" t="s">
        <v>505</v>
      </c>
      <c r="C603" s="168">
        <v>59</v>
      </c>
      <c r="D603" s="168">
        <v>26</v>
      </c>
      <c r="E603" s="168">
        <v>69</v>
      </c>
      <c r="F603" s="169">
        <f t="shared" si="9"/>
        <v>85.5072463768116</v>
      </c>
    </row>
    <row r="604" s="74" customFormat="1" ht="18" customHeight="1" spans="1:6">
      <c r="A604" s="166">
        <v>2080803</v>
      </c>
      <c r="B604" s="166" t="s">
        <v>506</v>
      </c>
      <c r="C604" s="168">
        <v>237</v>
      </c>
      <c r="D604" s="168">
        <v>0</v>
      </c>
      <c r="E604" s="168">
        <v>0</v>
      </c>
      <c r="F604" s="169">
        <f t="shared" si="9"/>
        <v>0</v>
      </c>
    </row>
    <row r="605" s="74" customFormat="1" ht="18" customHeight="1" spans="1:6">
      <c r="A605" s="166">
        <v>2080805</v>
      </c>
      <c r="B605" s="166" t="s">
        <v>507</v>
      </c>
      <c r="C605" s="168">
        <v>806.4</v>
      </c>
      <c r="D605" s="168">
        <v>552</v>
      </c>
      <c r="E605" s="168">
        <v>489</v>
      </c>
      <c r="F605" s="169">
        <f t="shared" si="9"/>
        <v>164.907975460123</v>
      </c>
    </row>
    <row r="606" s="74" customFormat="1" ht="18" customHeight="1" spans="1:6">
      <c r="A606" s="166">
        <v>2080806</v>
      </c>
      <c r="B606" s="166" t="s">
        <v>508</v>
      </c>
      <c r="C606" s="168">
        <v>0</v>
      </c>
      <c r="D606" s="168">
        <v>0</v>
      </c>
      <c r="E606" s="168">
        <v>0</v>
      </c>
      <c r="F606" s="169">
        <f t="shared" si="9"/>
        <v>0</v>
      </c>
    </row>
    <row r="607" s="74" customFormat="1" ht="18" customHeight="1" spans="1:6">
      <c r="A607" s="166">
        <v>2080807</v>
      </c>
      <c r="B607" s="166" t="s">
        <v>509</v>
      </c>
      <c r="C607" s="168">
        <v>0</v>
      </c>
      <c r="D607" s="168">
        <v>0</v>
      </c>
      <c r="E607" s="168">
        <v>0</v>
      </c>
      <c r="F607" s="169">
        <f t="shared" si="9"/>
        <v>0</v>
      </c>
    </row>
    <row r="608" s="74" customFormat="1" ht="18" customHeight="1" spans="1:6">
      <c r="A608" s="166">
        <v>2080808</v>
      </c>
      <c r="B608" s="166" t="s">
        <v>510</v>
      </c>
      <c r="C608" s="168">
        <v>107.91</v>
      </c>
      <c r="D608" s="168">
        <v>0</v>
      </c>
      <c r="E608" s="168">
        <v>0</v>
      </c>
      <c r="F608" s="169">
        <f t="shared" si="9"/>
        <v>0</v>
      </c>
    </row>
    <row r="609" s="74" customFormat="1" ht="18" customHeight="1" spans="1:6">
      <c r="A609" s="166">
        <v>2080899</v>
      </c>
      <c r="B609" s="166" t="s">
        <v>511</v>
      </c>
      <c r="C609" s="168">
        <v>2882.25</v>
      </c>
      <c r="D609" s="168">
        <v>2553</v>
      </c>
      <c r="E609" s="168">
        <v>2444</v>
      </c>
      <c r="F609" s="169">
        <f t="shared" si="9"/>
        <v>117.931669394435</v>
      </c>
    </row>
    <row r="610" s="74" customFormat="1" ht="18" customHeight="1" spans="1:6">
      <c r="A610" s="166">
        <v>20809</v>
      </c>
      <c r="B610" s="167" t="s">
        <v>512</v>
      </c>
      <c r="C610" s="168">
        <f>SUM(C611:C616)</f>
        <v>782.41</v>
      </c>
      <c r="D610" s="168">
        <f>SUM(D611:D616)</f>
        <v>775</v>
      </c>
      <c r="E610" s="168">
        <f>SUM(E611:E616)</f>
        <v>354</v>
      </c>
      <c r="F610" s="169">
        <f t="shared" si="9"/>
        <v>221.019774011299</v>
      </c>
    </row>
    <row r="611" s="74" customFormat="1" ht="18" customHeight="1" spans="1:6">
      <c r="A611" s="166">
        <v>2080901</v>
      </c>
      <c r="B611" s="166" t="s">
        <v>513</v>
      </c>
      <c r="C611" s="168">
        <v>488.94</v>
      </c>
      <c r="D611" s="168">
        <v>227</v>
      </c>
      <c r="E611" s="168">
        <v>145</v>
      </c>
      <c r="F611" s="169">
        <f t="shared" si="9"/>
        <v>337.2</v>
      </c>
    </row>
    <row r="612" s="74" customFormat="1" ht="18" customHeight="1" spans="1:6">
      <c r="A612" s="166">
        <v>2080902</v>
      </c>
      <c r="B612" s="166" t="s">
        <v>514</v>
      </c>
      <c r="C612" s="168">
        <v>108.64</v>
      </c>
      <c r="D612" s="168">
        <v>47</v>
      </c>
      <c r="E612" s="168">
        <v>71</v>
      </c>
      <c r="F612" s="169">
        <f t="shared" si="9"/>
        <v>153.014084507042</v>
      </c>
    </row>
    <row r="613" s="74" customFormat="1" ht="18" customHeight="1" spans="1:6">
      <c r="A613" s="166">
        <v>2080903</v>
      </c>
      <c r="B613" s="166" t="s">
        <v>515</v>
      </c>
      <c r="C613" s="168">
        <v>7.33</v>
      </c>
      <c r="D613" s="168">
        <v>0</v>
      </c>
      <c r="E613" s="168">
        <v>1</v>
      </c>
      <c r="F613" s="169">
        <f t="shared" si="9"/>
        <v>733</v>
      </c>
    </row>
    <row r="614" s="74" customFormat="1" ht="18" customHeight="1" spans="1:6">
      <c r="A614" s="166">
        <v>2080904</v>
      </c>
      <c r="B614" s="166" t="s">
        <v>516</v>
      </c>
      <c r="C614" s="168">
        <v>48</v>
      </c>
      <c r="D614" s="168">
        <v>0</v>
      </c>
      <c r="E614" s="168">
        <v>0</v>
      </c>
      <c r="F614" s="169">
        <f t="shared" si="9"/>
        <v>0</v>
      </c>
    </row>
    <row r="615" s="74" customFormat="1" ht="18" customHeight="1" spans="1:6">
      <c r="A615" s="166">
        <v>2080905</v>
      </c>
      <c r="B615" s="166" t="s">
        <v>517</v>
      </c>
      <c r="C615" s="168">
        <v>129.5</v>
      </c>
      <c r="D615" s="168">
        <v>137</v>
      </c>
      <c r="E615" s="168">
        <v>114</v>
      </c>
      <c r="F615" s="169">
        <f t="shared" si="9"/>
        <v>113.59649122807</v>
      </c>
    </row>
    <row r="616" s="74" customFormat="1" ht="18" customHeight="1" spans="1:6">
      <c r="A616" s="166">
        <v>2080999</v>
      </c>
      <c r="B616" s="166" t="s">
        <v>518</v>
      </c>
      <c r="C616" s="168">
        <v>0</v>
      </c>
      <c r="D616" s="168">
        <v>364</v>
      </c>
      <c r="E616" s="168">
        <v>23</v>
      </c>
      <c r="F616" s="169">
        <f t="shared" si="9"/>
        <v>0</v>
      </c>
    </row>
    <row r="617" s="74" customFormat="1" ht="18" customHeight="1" spans="1:6">
      <c r="A617" s="166">
        <v>20810</v>
      </c>
      <c r="B617" s="167" t="s">
        <v>519</v>
      </c>
      <c r="C617" s="168">
        <f>SUM(C618:C624)</f>
        <v>1022.5</v>
      </c>
      <c r="D617" s="168">
        <f>SUM(D618:D624)</f>
        <v>525</v>
      </c>
      <c r="E617" s="168">
        <f>SUM(E618:E624)</f>
        <v>3317</v>
      </c>
      <c r="F617" s="169">
        <f t="shared" si="9"/>
        <v>30.8260476334037</v>
      </c>
    </row>
    <row r="618" s="74" customFormat="1" ht="18" customHeight="1" spans="1:6">
      <c r="A618" s="166">
        <v>2081001</v>
      </c>
      <c r="B618" s="166" t="s">
        <v>520</v>
      </c>
      <c r="C618" s="168">
        <v>160</v>
      </c>
      <c r="D618" s="168">
        <v>101</v>
      </c>
      <c r="E618" s="168">
        <v>137</v>
      </c>
      <c r="F618" s="169">
        <f t="shared" si="9"/>
        <v>116.788321167883</v>
      </c>
    </row>
    <row r="619" s="74" customFormat="1" ht="18" customHeight="1" spans="1:6">
      <c r="A619" s="166">
        <v>2081002</v>
      </c>
      <c r="B619" s="166" t="s">
        <v>521</v>
      </c>
      <c r="C619" s="168">
        <v>35</v>
      </c>
      <c r="D619" s="168">
        <v>188</v>
      </c>
      <c r="E619" s="168">
        <v>0</v>
      </c>
      <c r="F619" s="169">
        <f t="shared" si="9"/>
        <v>0</v>
      </c>
    </row>
    <row r="620" s="74" customFormat="1" ht="18" customHeight="1" spans="1:6">
      <c r="A620" s="166">
        <v>2081003</v>
      </c>
      <c r="B620" s="166" t="s">
        <v>522</v>
      </c>
      <c r="C620" s="168">
        <v>0</v>
      </c>
      <c r="D620" s="168">
        <v>0</v>
      </c>
      <c r="E620" s="168">
        <v>0</v>
      </c>
      <c r="F620" s="169">
        <f t="shared" si="9"/>
        <v>0</v>
      </c>
    </row>
    <row r="621" s="74" customFormat="1" ht="18" customHeight="1" spans="1:6">
      <c r="A621" s="166">
        <v>2081004</v>
      </c>
      <c r="B621" s="166" t="s">
        <v>523</v>
      </c>
      <c r="C621" s="168">
        <v>525</v>
      </c>
      <c r="D621" s="168">
        <v>80</v>
      </c>
      <c r="E621" s="168">
        <v>95</v>
      </c>
      <c r="F621" s="169">
        <f t="shared" si="9"/>
        <v>552.631578947368</v>
      </c>
    </row>
    <row r="622" s="74" customFormat="1" ht="18" customHeight="1" spans="1:6">
      <c r="A622" s="166">
        <v>2081005</v>
      </c>
      <c r="B622" s="166" t="s">
        <v>524</v>
      </c>
      <c r="C622" s="168">
        <v>22</v>
      </c>
      <c r="D622" s="168">
        <v>36</v>
      </c>
      <c r="E622" s="168">
        <v>16</v>
      </c>
      <c r="F622" s="169">
        <f t="shared" si="9"/>
        <v>137.5</v>
      </c>
    </row>
    <row r="623" s="74" customFormat="1" ht="18" customHeight="1" spans="1:6">
      <c r="A623" s="166">
        <v>2081006</v>
      </c>
      <c r="B623" s="166" t="s">
        <v>525</v>
      </c>
      <c r="C623" s="168">
        <v>270</v>
      </c>
      <c r="D623" s="168">
        <v>120</v>
      </c>
      <c r="E623" s="168">
        <v>57</v>
      </c>
      <c r="F623" s="169">
        <f t="shared" si="9"/>
        <v>473.684210526316</v>
      </c>
    </row>
    <row r="624" s="74" customFormat="1" ht="18" customHeight="1" spans="1:6">
      <c r="A624" s="166">
        <v>2081099</v>
      </c>
      <c r="B624" s="166" t="s">
        <v>526</v>
      </c>
      <c r="C624" s="168">
        <v>10.5</v>
      </c>
      <c r="D624" s="168">
        <v>0</v>
      </c>
      <c r="E624" s="168">
        <v>3012</v>
      </c>
      <c r="F624" s="169">
        <f t="shared" si="9"/>
        <v>0.348605577689243</v>
      </c>
    </row>
    <row r="625" s="74" customFormat="1" ht="18" customHeight="1" spans="1:6">
      <c r="A625" s="166">
        <v>20811</v>
      </c>
      <c r="B625" s="167" t="s">
        <v>527</v>
      </c>
      <c r="C625" s="168">
        <f>SUM(C626:C633)</f>
        <v>2918.56</v>
      </c>
      <c r="D625" s="168">
        <f>SUM(D626:D633)</f>
        <v>2233</v>
      </c>
      <c r="E625" s="168">
        <f>SUM(E626:E633)</f>
        <v>811</v>
      </c>
      <c r="F625" s="169">
        <f t="shared" si="9"/>
        <v>359.87176325524</v>
      </c>
    </row>
    <row r="626" s="74" customFormat="1" ht="18" customHeight="1" spans="1:6">
      <c r="A626" s="166">
        <v>2081101</v>
      </c>
      <c r="B626" s="166" t="s">
        <v>90</v>
      </c>
      <c r="C626" s="168">
        <v>153.33</v>
      </c>
      <c r="D626" s="168">
        <v>94</v>
      </c>
      <c r="E626" s="168">
        <v>94</v>
      </c>
      <c r="F626" s="169">
        <f t="shared" si="9"/>
        <v>163.117021276596</v>
      </c>
    </row>
    <row r="627" s="74" customFormat="1" ht="18" customHeight="1" spans="1:6">
      <c r="A627" s="166">
        <v>2081102</v>
      </c>
      <c r="B627" s="166" t="s">
        <v>91</v>
      </c>
      <c r="C627" s="168">
        <v>155</v>
      </c>
      <c r="D627" s="168">
        <v>36</v>
      </c>
      <c r="E627" s="168">
        <v>4</v>
      </c>
      <c r="F627" s="169">
        <f t="shared" si="9"/>
        <v>3875</v>
      </c>
    </row>
    <row r="628" s="74" customFormat="1" ht="18" customHeight="1" spans="1:6">
      <c r="A628" s="166">
        <v>2081103</v>
      </c>
      <c r="B628" s="166" t="s">
        <v>92</v>
      </c>
      <c r="C628" s="168">
        <v>0</v>
      </c>
      <c r="D628" s="168">
        <v>0</v>
      </c>
      <c r="E628" s="168">
        <v>5</v>
      </c>
      <c r="F628" s="169">
        <f t="shared" si="9"/>
        <v>0</v>
      </c>
    </row>
    <row r="629" s="74" customFormat="1" ht="18" customHeight="1" spans="1:6">
      <c r="A629" s="166">
        <v>2081104</v>
      </c>
      <c r="B629" s="166" t="s">
        <v>528</v>
      </c>
      <c r="C629" s="168">
        <v>103.76</v>
      </c>
      <c r="D629" s="168">
        <v>15</v>
      </c>
      <c r="E629" s="168">
        <v>20</v>
      </c>
      <c r="F629" s="169">
        <f t="shared" si="9"/>
        <v>518.8</v>
      </c>
    </row>
    <row r="630" s="74" customFormat="1" ht="18" customHeight="1" spans="1:6">
      <c r="A630" s="166">
        <v>2081105</v>
      </c>
      <c r="B630" s="166" t="s">
        <v>529</v>
      </c>
      <c r="C630" s="168">
        <v>53.66</v>
      </c>
      <c r="D630" s="168">
        <v>50</v>
      </c>
      <c r="E630" s="168">
        <v>25</v>
      </c>
      <c r="F630" s="169">
        <f t="shared" si="9"/>
        <v>214.64</v>
      </c>
    </row>
    <row r="631" s="74" customFormat="1" ht="18" customHeight="1" spans="1:6">
      <c r="A631" s="166">
        <v>2081106</v>
      </c>
      <c r="B631" s="166" t="s">
        <v>530</v>
      </c>
      <c r="C631" s="168">
        <v>6</v>
      </c>
      <c r="D631" s="168">
        <v>6</v>
      </c>
      <c r="E631" s="168">
        <v>0</v>
      </c>
      <c r="F631" s="169">
        <f t="shared" si="9"/>
        <v>0</v>
      </c>
    </row>
    <row r="632" s="74" customFormat="1" ht="18" customHeight="1" spans="1:6">
      <c r="A632" s="166">
        <v>2081107</v>
      </c>
      <c r="B632" s="166" t="s">
        <v>531</v>
      </c>
      <c r="C632" s="168">
        <v>1820.45</v>
      </c>
      <c r="D632" s="168">
        <v>594</v>
      </c>
      <c r="E632" s="168">
        <v>289</v>
      </c>
      <c r="F632" s="169">
        <f t="shared" si="9"/>
        <v>629.913494809689</v>
      </c>
    </row>
    <row r="633" s="74" customFormat="1" ht="18" customHeight="1" spans="1:6">
      <c r="A633" s="166">
        <v>2081199</v>
      </c>
      <c r="B633" s="166" t="s">
        <v>532</v>
      </c>
      <c r="C633" s="168">
        <v>626.36</v>
      </c>
      <c r="D633" s="168">
        <v>1438</v>
      </c>
      <c r="E633" s="168">
        <v>374</v>
      </c>
      <c r="F633" s="169">
        <f t="shared" si="9"/>
        <v>167.475935828877</v>
      </c>
    </row>
    <row r="634" s="74" customFormat="1" ht="18" customHeight="1" spans="1:6">
      <c r="A634" s="166">
        <v>20816</v>
      </c>
      <c r="B634" s="167" t="s">
        <v>533</v>
      </c>
      <c r="C634" s="168">
        <f>SUM(C635:C638)</f>
        <v>30.371035</v>
      </c>
      <c r="D634" s="168">
        <f>SUM(D635:D638)</f>
        <v>22</v>
      </c>
      <c r="E634" s="168">
        <f>SUM(E635:E638)</f>
        <v>22</v>
      </c>
      <c r="F634" s="169">
        <f t="shared" si="9"/>
        <v>138.050159090909</v>
      </c>
    </row>
    <row r="635" s="74" customFormat="1" ht="18" customHeight="1" spans="1:6">
      <c r="A635" s="166">
        <v>2081601</v>
      </c>
      <c r="B635" s="166" t="s">
        <v>90</v>
      </c>
      <c r="C635" s="168">
        <v>0</v>
      </c>
      <c r="D635" s="168">
        <v>0</v>
      </c>
      <c r="E635" s="168">
        <v>0</v>
      </c>
      <c r="F635" s="169">
        <f t="shared" si="9"/>
        <v>0</v>
      </c>
    </row>
    <row r="636" s="74" customFormat="1" ht="18" customHeight="1" spans="1:6">
      <c r="A636" s="166">
        <v>2081602</v>
      </c>
      <c r="B636" s="166" t="s">
        <v>91</v>
      </c>
      <c r="C636" s="168">
        <v>0</v>
      </c>
      <c r="D636" s="168">
        <v>0</v>
      </c>
      <c r="E636" s="168">
        <v>0</v>
      </c>
      <c r="F636" s="169">
        <f t="shared" si="9"/>
        <v>0</v>
      </c>
    </row>
    <row r="637" s="74" customFormat="1" ht="18" customHeight="1" spans="1:6">
      <c r="A637" s="166">
        <v>2081603</v>
      </c>
      <c r="B637" s="166" t="s">
        <v>92</v>
      </c>
      <c r="C637" s="168">
        <v>0</v>
      </c>
      <c r="D637" s="168">
        <v>0</v>
      </c>
      <c r="E637" s="168">
        <v>0</v>
      </c>
      <c r="F637" s="169">
        <f t="shared" si="9"/>
        <v>0</v>
      </c>
    </row>
    <row r="638" s="74" customFormat="1" ht="18" customHeight="1" spans="1:6">
      <c r="A638" s="166">
        <v>2081699</v>
      </c>
      <c r="B638" s="166" t="s">
        <v>534</v>
      </c>
      <c r="C638" s="168">
        <v>30.371035</v>
      </c>
      <c r="D638" s="168">
        <v>22</v>
      </c>
      <c r="E638" s="168">
        <v>22</v>
      </c>
      <c r="F638" s="169">
        <f t="shared" si="9"/>
        <v>138.050159090909</v>
      </c>
    </row>
    <row r="639" s="74" customFormat="1" ht="18" customHeight="1" spans="1:6">
      <c r="A639" s="166">
        <v>20819</v>
      </c>
      <c r="B639" s="167" t="s">
        <v>535</v>
      </c>
      <c r="C639" s="168">
        <f>SUM(C640:C641)</f>
        <v>3638.4</v>
      </c>
      <c r="D639" s="168">
        <f>SUM(D640:D641)</f>
        <v>2543</v>
      </c>
      <c r="E639" s="168">
        <f>SUM(E640:E641)</f>
        <v>3560</v>
      </c>
      <c r="F639" s="169">
        <f t="shared" si="9"/>
        <v>102.202247191011</v>
      </c>
    </row>
    <row r="640" s="74" customFormat="1" ht="18" customHeight="1" spans="1:6">
      <c r="A640" s="166">
        <v>2081901</v>
      </c>
      <c r="B640" s="166" t="s">
        <v>536</v>
      </c>
      <c r="C640" s="168">
        <v>730</v>
      </c>
      <c r="D640" s="168">
        <v>450</v>
      </c>
      <c r="E640" s="168">
        <v>633</v>
      </c>
      <c r="F640" s="169">
        <f t="shared" si="9"/>
        <v>115.323854660348</v>
      </c>
    </row>
    <row r="641" s="74" customFormat="1" ht="18" customHeight="1" spans="1:6">
      <c r="A641" s="166">
        <v>2081902</v>
      </c>
      <c r="B641" s="166" t="s">
        <v>537</v>
      </c>
      <c r="C641" s="168">
        <v>2908.4</v>
      </c>
      <c r="D641" s="168">
        <v>2093</v>
      </c>
      <c r="E641" s="168">
        <v>2927</v>
      </c>
      <c r="F641" s="169">
        <f t="shared" si="9"/>
        <v>99.364537068671</v>
      </c>
    </row>
    <row r="642" s="74" customFormat="1" ht="18" customHeight="1" spans="1:6">
      <c r="A642" s="166">
        <v>20820</v>
      </c>
      <c r="B642" s="167" t="s">
        <v>538</v>
      </c>
      <c r="C642" s="168">
        <f>SUM(C643:C644)</f>
        <v>303.38</v>
      </c>
      <c r="D642" s="168">
        <f>SUM(D643:D644)</f>
        <v>261</v>
      </c>
      <c r="E642" s="168">
        <f>SUM(E643:E644)</f>
        <v>203</v>
      </c>
      <c r="F642" s="169">
        <f t="shared" si="9"/>
        <v>149.448275862069</v>
      </c>
    </row>
    <row r="643" s="74" customFormat="1" ht="18" customHeight="1" spans="1:6">
      <c r="A643" s="166">
        <v>2082001</v>
      </c>
      <c r="B643" s="166" t="s">
        <v>539</v>
      </c>
      <c r="C643" s="168">
        <v>201.49</v>
      </c>
      <c r="D643" s="168">
        <v>170</v>
      </c>
      <c r="E643" s="168">
        <v>125</v>
      </c>
      <c r="F643" s="169">
        <f t="shared" si="9"/>
        <v>161.192</v>
      </c>
    </row>
    <row r="644" s="74" customFormat="1" ht="18" customHeight="1" spans="1:6">
      <c r="A644" s="166">
        <v>2082002</v>
      </c>
      <c r="B644" s="166" t="s">
        <v>540</v>
      </c>
      <c r="C644" s="168">
        <v>101.89</v>
      </c>
      <c r="D644" s="168">
        <v>91</v>
      </c>
      <c r="E644" s="168">
        <v>78</v>
      </c>
      <c r="F644" s="169">
        <f t="shared" ref="F644:F707" si="10">IF(E644=0,0,C644/E644*100)</f>
        <v>130.628205128205</v>
      </c>
    </row>
    <row r="645" s="74" customFormat="1" ht="18" customHeight="1" spans="1:6">
      <c r="A645" s="166">
        <v>20821</v>
      </c>
      <c r="B645" s="167" t="s">
        <v>541</v>
      </c>
      <c r="C645" s="168">
        <f>SUM(C646:C647)</f>
        <v>2764.17</v>
      </c>
      <c r="D645" s="168">
        <f>SUM(D646:D647)</f>
        <v>1987</v>
      </c>
      <c r="E645" s="168">
        <f>SUM(E646:E647)</f>
        <v>2179</v>
      </c>
      <c r="F645" s="169">
        <f t="shared" si="10"/>
        <v>126.854979348325</v>
      </c>
    </row>
    <row r="646" s="74" customFormat="1" ht="18" customHeight="1" spans="1:6">
      <c r="A646" s="166">
        <v>2082101</v>
      </c>
      <c r="B646" s="166" t="s">
        <v>542</v>
      </c>
      <c r="C646" s="168">
        <v>359.24</v>
      </c>
      <c r="D646" s="168">
        <v>119</v>
      </c>
      <c r="E646" s="168">
        <v>119</v>
      </c>
      <c r="F646" s="169">
        <f t="shared" si="10"/>
        <v>301.882352941176</v>
      </c>
    </row>
    <row r="647" s="74" customFormat="1" ht="18" customHeight="1" spans="1:6">
      <c r="A647" s="166">
        <v>2082102</v>
      </c>
      <c r="B647" s="166" t="s">
        <v>543</v>
      </c>
      <c r="C647" s="168">
        <v>2404.93</v>
      </c>
      <c r="D647" s="168">
        <v>1868</v>
      </c>
      <c r="E647" s="168">
        <v>2060</v>
      </c>
      <c r="F647" s="169">
        <f t="shared" si="10"/>
        <v>116.744174757282</v>
      </c>
    </row>
    <row r="648" s="74" customFormat="1" ht="18" customHeight="1" spans="1:6">
      <c r="A648" s="166">
        <v>20824</v>
      </c>
      <c r="B648" s="167" t="s">
        <v>544</v>
      </c>
      <c r="C648" s="168">
        <f>SUM(C649:C650)</f>
        <v>0</v>
      </c>
      <c r="D648" s="168">
        <f>SUM(D649:D650)</f>
        <v>0</v>
      </c>
      <c r="E648" s="168">
        <f>SUM(E649:E650)</f>
        <v>0</v>
      </c>
      <c r="F648" s="169">
        <f t="shared" si="10"/>
        <v>0</v>
      </c>
    </row>
    <row r="649" s="74" customFormat="1" ht="18" customHeight="1" spans="1:6">
      <c r="A649" s="166">
        <v>2082401</v>
      </c>
      <c r="B649" s="166" t="s">
        <v>545</v>
      </c>
      <c r="C649" s="168">
        <v>0</v>
      </c>
      <c r="D649" s="168">
        <v>0</v>
      </c>
      <c r="E649" s="168">
        <v>0</v>
      </c>
      <c r="F649" s="169">
        <f t="shared" si="10"/>
        <v>0</v>
      </c>
    </row>
    <row r="650" s="74" customFormat="1" ht="18" customHeight="1" spans="1:6">
      <c r="A650" s="166">
        <v>2082402</v>
      </c>
      <c r="B650" s="166" t="s">
        <v>546</v>
      </c>
      <c r="C650" s="168">
        <v>0</v>
      </c>
      <c r="D650" s="168">
        <v>0</v>
      </c>
      <c r="E650" s="168">
        <v>0</v>
      </c>
      <c r="F650" s="169">
        <f t="shared" si="10"/>
        <v>0</v>
      </c>
    </row>
    <row r="651" s="74" customFormat="1" ht="18" customHeight="1" spans="1:6">
      <c r="A651" s="166">
        <v>20825</v>
      </c>
      <c r="B651" s="167" t="s">
        <v>547</v>
      </c>
      <c r="C651" s="168">
        <f>SUM(C652:C653)</f>
        <v>947.19</v>
      </c>
      <c r="D651" s="168">
        <f>SUM(D652:D653)</f>
        <v>739</v>
      </c>
      <c r="E651" s="168">
        <f>SUM(E652:E653)</f>
        <v>632</v>
      </c>
      <c r="F651" s="169">
        <f t="shared" si="10"/>
        <v>149.871835443038</v>
      </c>
    </row>
    <row r="652" s="74" customFormat="1" ht="18" customHeight="1" spans="1:6">
      <c r="A652" s="166">
        <v>2082501</v>
      </c>
      <c r="B652" s="166" t="s">
        <v>548</v>
      </c>
      <c r="C652" s="168">
        <v>0</v>
      </c>
      <c r="D652" s="168">
        <v>0</v>
      </c>
      <c r="E652" s="168">
        <v>0</v>
      </c>
      <c r="F652" s="169">
        <f t="shared" si="10"/>
        <v>0</v>
      </c>
    </row>
    <row r="653" s="74" customFormat="1" ht="18" customHeight="1" spans="1:6">
      <c r="A653" s="166">
        <v>2082502</v>
      </c>
      <c r="B653" s="166" t="s">
        <v>549</v>
      </c>
      <c r="C653" s="168">
        <v>947.19</v>
      </c>
      <c r="D653" s="168">
        <v>739</v>
      </c>
      <c r="E653" s="168">
        <v>632</v>
      </c>
      <c r="F653" s="169">
        <f t="shared" si="10"/>
        <v>149.871835443038</v>
      </c>
    </row>
    <row r="654" s="74" customFormat="1" ht="18" customHeight="1" spans="1:6">
      <c r="A654" s="166">
        <v>20826</v>
      </c>
      <c r="B654" s="167" t="s">
        <v>550</v>
      </c>
      <c r="C654" s="168">
        <f>SUM(C655:C657)</f>
        <v>10904.5</v>
      </c>
      <c r="D654" s="168">
        <f>SUM(D655:D657)</f>
        <v>8846</v>
      </c>
      <c r="E654" s="168">
        <f>SUM(E655:E657)</f>
        <v>1603</v>
      </c>
      <c r="F654" s="169">
        <f t="shared" si="10"/>
        <v>680.255770430443</v>
      </c>
    </row>
    <row r="655" s="74" customFormat="1" ht="18" customHeight="1" spans="1:6">
      <c r="A655" s="166">
        <v>2082601</v>
      </c>
      <c r="B655" s="166" t="s">
        <v>551</v>
      </c>
      <c r="C655" s="168">
        <v>0</v>
      </c>
      <c r="D655" s="168">
        <v>0</v>
      </c>
      <c r="E655" s="168">
        <v>0</v>
      </c>
      <c r="F655" s="169">
        <f t="shared" si="10"/>
        <v>0</v>
      </c>
    </row>
    <row r="656" s="74" customFormat="1" ht="18" customHeight="1" spans="1:6">
      <c r="A656" s="166">
        <v>2082602</v>
      </c>
      <c r="B656" s="166" t="s">
        <v>552</v>
      </c>
      <c r="C656" s="168">
        <f>387.5+10517</f>
        <v>10904.5</v>
      </c>
      <c r="D656" s="168">
        <v>8846</v>
      </c>
      <c r="E656" s="168">
        <v>1603</v>
      </c>
      <c r="F656" s="169">
        <f t="shared" si="10"/>
        <v>680.255770430443</v>
      </c>
    </row>
    <row r="657" s="74" customFormat="1" ht="18" customHeight="1" spans="1:6">
      <c r="A657" s="166">
        <v>2082699</v>
      </c>
      <c r="B657" s="166" t="s">
        <v>553</v>
      </c>
      <c r="C657" s="168">
        <v>0</v>
      </c>
      <c r="D657" s="168">
        <v>0</v>
      </c>
      <c r="E657" s="168">
        <v>0</v>
      </c>
      <c r="F657" s="169">
        <f t="shared" si="10"/>
        <v>0</v>
      </c>
    </row>
    <row r="658" s="74" customFormat="1" ht="18" customHeight="1" spans="1:6">
      <c r="A658" s="166">
        <v>20827</v>
      </c>
      <c r="B658" s="167" t="s">
        <v>554</v>
      </c>
      <c r="C658" s="168">
        <f>SUM(C659:C661)</f>
        <v>18</v>
      </c>
      <c r="D658" s="168">
        <f>SUM(D659:D661)</f>
        <v>0</v>
      </c>
      <c r="E658" s="168">
        <f>SUM(E659:E661)</f>
        <v>11</v>
      </c>
      <c r="F658" s="169">
        <f t="shared" si="10"/>
        <v>163.636363636364</v>
      </c>
    </row>
    <row r="659" s="74" customFormat="1" ht="18" customHeight="1" spans="1:6">
      <c r="A659" s="166">
        <v>2082701</v>
      </c>
      <c r="B659" s="166" t="s">
        <v>555</v>
      </c>
      <c r="C659" s="168">
        <v>0</v>
      </c>
      <c r="D659" s="168">
        <v>0</v>
      </c>
      <c r="E659" s="168">
        <v>0</v>
      </c>
      <c r="F659" s="169">
        <f t="shared" si="10"/>
        <v>0</v>
      </c>
    </row>
    <row r="660" s="74" customFormat="1" ht="18" customHeight="1" spans="1:6">
      <c r="A660" s="166">
        <v>2082702</v>
      </c>
      <c r="B660" s="166" t="s">
        <v>556</v>
      </c>
      <c r="C660" s="168">
        <v>0</v>
      </c>
      <c r="D660" s="168">
        <v>0</v>
      </c>
      <c r="E660" s="168">
        <v>0</v>
      </c>
      <c r="F660" s="169">
        <f t="shared" si="10"/>
        <v>0</v>
      </c>
    </row>
    <row r="661" s="74" customFormat="1" ht="18" customHeight="1" spans="1:6">
      <c r="A661" s="166">
        <v>2082799</v>
      </c>
      <c r="B661" s="166" t="s">
        <v>557</v>
      </c>
      <c r="C661" s="168">
        <v>18</v>
      </c>
      <c r="D661" s="168">
        <v>0</v>
      </c>
      <c r="E661" s="168">
        <v>11</v>
      </c>
      <c r="F661" s="169">
        <f t="shared" si="10"/>
        <v>163.636363636364</v>
      </c>
    </row>
    <row r="662" s="74" customFormat="1" ht="18" customHeight="1" spans="1:6">
      <c r="A662" s="166">
        <v>20828</v>
      </c>
      <c r="B662" s="167" t="s">
        <v>558</v>
      </c>
      <c r="C662" s="168">
        <f>SUM(C663:C669)</f>
        <v>301.24</v>
      </c>
      <c r="D662" s="168">
        <f>SUM(D663:D669)</f>
        <v>206</v>
      </c>
      <c r="E662" s="168">
        <f>SUM(E663:E669)</f>
        <v>193</v>
      </c>
      <c r="F662" s="169">
        <f t="shared" si="10"/>
        <v>156.082901554404</v>
      </c>
    </row>
    <row r="663" s="74" customFormat="1" ht="18" customHeight="1" spans="1:6">
      <c r="A663" s="166">
        <v>2082801</v>
      </c>
      <c r="B663" s="166" t="s">
        <v>90</v>
      </c>
      <c r="C663" s="168">
        <v>127</v>
      </c>
      <c r="D663" s="168">
        <v>106</v>
      </c>
      <c r="E663" s="168">
        <v>47</v>
      </c>
      <c r="F663" s="169">
        <f t="shared" si="10"/>
        <v>270.212765957447</v>
      </c>
    </row>
    <row r="664" s="74" customFormat="1" ht="18" customHeight="1" spans="1:6">
      <c r="A664" s="166">
        <v>2082802</v>
      </c>
      <c r="B664" s="166" t="s">
        <v>91</v>
      </c>
      <c r="C664" s="168">
        <v>0</v>
      </c>
      <c r="D664" s="168">
        <v>0</v>
      </c>
      <c r="E664" s="168">
        <v>0</v>
      </c>
      <c r="F664" s="169">
        <f t="shared" si="10"/>
        <v>0</v>
      </c>
    </row>
    <row r="665" s="74" customFormat="1" ht="18" customHeight="1" spans="1:6">
      <c r="A665" s="166">
        <v>2082803</v>
      </c>
      <c r="B665" s="166" t="s">
        <v>92</v>
      </c>
      <c r="C665" s="168">
        <v>0</v>
      </c>
      <c r="D665" s="168">
        <v>0</v>
      </c>
      <c r="E665" s="168">
        <v>0</v>
      </c>
      <c r="F665" s="169">
        <f t="shared" si="10"/>
        <v>0</v>
      </c>
    </row>
    <row r="666" s="74" customFormat="1" ht="18" customHeight="1" spans="1:6">
      <c r="A666" s="166">
        <v>2082804</v>
      </c>
      <c r="B666" s="166" t="s">
        <v>559</v>
      </c>
      <c r="C666" s="168">
        <v>76</v>
      </c>
      <c r="D666" s="168">
        <v>73</v>
      </c>
      <c r="E666" s="168">
        <v>73</v>
      </c>
      <c r="F666" s="169">
        <f t="shared" si="10"/>
        <v>104.109589041096</v>
      </c>
    </row>
    <row r="667" s="74" customFormat="1" ht="18" customHeight="1" spans="1:6">
      <c r="A667" s="166">
        <v>2082805</v>
      </c>
      <c r="B667" s="166" t="s">
        <v>560</v>
      </c>
      <c r="C667" s="168">
        <v>0</v>
      </c>
      <c r="D667" s="168">
        <v>0</v>
      </c>
      <c r="E667" s="168">
        <v>0</v>
      </c>
      <c r="F667" s="169">
        <f t="shared" si="10"/>
        <v>0</v>
      </c>
    </row>
    <row r="668" s="74" customFormat="1" ht="18" customHeight="1" spans="1:6">
      <c r="A668" s="166">
        <v>2082850</v>
      </c>
      <c r="B668" s="166" t="s">
        <v>99</v>
      </c>
      <c r="C668" s="168">
        <v>48.24</v>
      </c>
      <c r="D668" s="168">
        <v>27</v>
      </c>
      <c r="E668" s="168">
        <v>73</v>
      </c>
      <c r="F668" s="169">
        <f t="shared" si="10"/>
        <v>66.0821917808219</v>
      </c>
    </row>
    <row r="669" s="74" customFormat="1" ht="18" customHeight="1" spans="1:6">
      <c r="A669" s="166">
        <v>2082899</v>
      </c>
      <c r="B669" s="166" t="s">
        <v>561</v>
      </c>
      <c r="C669" s="168">
        <v>50</v>
      </c>
      <c r="D669" s="168">
        <v>0</v>
      </c>
      <c r="E669" s="168">
        <v>0</v>
      </c>
      <c r="F669" s="169">
        <f t="shared" si="10"/>
        <v>0</v>
      </c>
    </row>
    <row r="670" s="74" customFormat="1" ht="18" customHeight="1" spans="1:6">
      <c r="A670" s="166">
        <v>20830</v>
      </c>
      <c r="B670" s="167" t="s">
        <v>562</v>
      </c>
      <c r="C670" s="168">
        <f>SUM(C671:C672)</f>
        <v>60</v>
      </c>
      <c r="D670" s="168">
        <f>SUM(D671:D672)</f>
        <v>350</v>
      </c>
      <c r="E670" s="168">
        <f>SUM(E671:E672)</f>
        <v>43</v>
      </c>
      <c r="F670" s="169">
        <f t="shared" si="10"/>
        <v>139.53488372093</v>
      </c>
    </row>
    <row r="671" s="74" customFormat="1" ht="18" customHeight="1" spans="1:6">
      <c r="A671" s="166">
        <v>2083001</v>
      </c>
      <c r="B671" s="166" t="s">
        <v>563</v>
      </c>
      <c r="C671" s="168">
        <v>0</v>
      </c>
      <c r="D671" s="168">
        <v>350</v>
      </c>
      <c r="E671" s="168">
        <v>43</v>
      </c>
      <c r="F671" s="169">
        <f t="shared" si="10"/>
        <v>0</v>
      </c>
    </row>
    <row r="672" s="74" customFormat="1" ht="18" customHeight="1" spans="1:6">
      <c r="A672" s="166">
        <v>2083099</v>
      </c>
      <c r="B672" s="166" t="s">
        <v>564</v>
      </c>
      <c r="C672" s="168">
        <v>60</v>
      </c>
      <c r="D672" s="168">
        <v>0</v>
      </c>
      <c r="E672" s="168">
        <v>0</v>
      </c>
      <c r="F672" s="169">
        <f t="shared" si="10"/>
        <v>0</v>
      </c>
    </row>
    <row r="673" s="74" customFormat="1" ht="18" customHeight="1" spans="1:6">
      <c r="A673" s="166">
        <v>20899</v>
      </c>
      <c r="B673" s="167" t="s">
        <v>565</v>
      </c>
      <c r="C673" s="168">
        <f>C674</f>
        <v>86.39</v>
      </c>
      <c r="D673" s="168">
        <f>D674</f>
        <v>220</v>
      </c>
      <c r="E673" s="168">
        <f>E674</f>
        <v>104</v>
      </c>
      <c r="F673" s="169">
        <f t="shared" si="10"/>
        <v>83.0673076923077</v>
      </c>
    </row>
    <row r="674" s="74" customFormat="1" ht="18" customHeight="1" spans="1:6">
      <c r="A674" s="166">
        <v>2089999</v>
      </c>
      <c r="B674" s="166" t="s">
        <v>566</v>
      </c>
      <c r="C674" s="168">
        <v>86.39</v>
      </c>
      <c r="D674" s="168">
        <v>220</v>
      </c>
      <c r="E674" s="168">
        <v>104</v>
      </c>
      <c r="F674" s="169">
        <f t="shared" si="10"/>
        <v>83.0673076923077</v>
      </c>
    </row>
    <row r="675" s="74" customFormat="1" ht="18" customHeight="1" spans="1:6">
      <c r="A675" s="166">
        <v>210</v>
      </c>
      <c r="B675" s="167" t="s">
        <v>567</v>
      </c>
      <c r="C675" s="168">
        <f>C676+C681+C696+C700+C712+C715+C719+C724+C728+C732+C735+C744+C746</f>
        <v>16083.207345</v>
      </c>
      <c r="D675" s="168">
        <f>D676+D681+D696+D700+D712+D715+D719+D724+D728+D732+D735+D744+D746</f>
        <v>37590</v>
      </c>
      <c r="E675" s="168">
        <f>E676+E681+E696+E700+E712+E715+E719+E724+E728+E732+E735+E744+E746</f>
        <v>10439</v>
      </c>
      <c r="F675" s="169">
        <f t="shared" si="10"/>
        <v>154.068467717214</v>
      </c>
    </row>
    <row r="676" s="74" customFormat="1" ht="18" customHeight="1" spans="1:6">
      <c r="A676" s="166">
        <v>21001</v>
      </c>
      <c r="B676" s="167" t="s">
        <v>568</v>
      </c>
      <c r="C676" s="168">
        <f>SUM(C677:C680)</f>
        <v>4340.167345</v>
      </c>
      <c r="D676" s="168">
        <f>SUM(D677:D680)</f>
        <v>809</v>
      </c>
      <c r="E676" s="168">
        <f>SUM(E677:E680)</f>
        <v>525</v>
      </c>
      <c r="F676" s="169">
        <f t="shared" si="10"/>
        <v>826.698541904762</v>
      </c>
    </row>
    <row r="677" s="74" customFormat="1" ht="18" customHeight="1" spans="1:6">
      <c r="A677" s="166">
        <v>2100101</v>
      </c>
      <c r="B677" s="166" t="s">
        <v>90</v>
      </c>
      <c r="C677" s="168">
        <v>3891.49</v>
      </c>
      <c r="D677" s="168">
        <v>282</v>
      </c>
      <c r="E677" s="168">
        <v>135</v>
      </c>
      <c r="F677" s="169">
        <f t="shared" si="10"/>
        <v>2882.58518518519</v>
      </c>
    </row>
    <row r="678" s="74" customFormat="1" ht="18" customHeight="1" spans="1:6">
      <c r="A678" s="166">
        <v>2100102</v>
      </c>
      <c r="B678" s="166" t="s">
        <v>91</v>
      </c>
      <c r="C678" s="168">
        <v>0</v>
      </c>
      <c r="D678" s="168">
        <v>0</v>
      </c>
      <c r="E678" s="168">
        <v>0</v>
      </c>
      <c r="F678" s="169">
        <f t="shared" si="10"/>
        <v>0</v>
      </c>
    </row>
    <row r="679" s="74" customFormat="1" ht="18" customHeight="1" spans="1:6">
      <c r="A679" s="166">
        <v>2100103</v>
      </c>
      <c r="B679" s="166" t="s">
        <v>92</v>
      </c>
      <c r="C679" s="168">
        <v>0</v>
      </c>
      <c r="D679" s="168">
        <v>58</v>
      </c>
      <c r="E679" s="168">
        <v>33</v>
      </c>
      <c r="F679" s="169">
        <f t="shared" si="10"/>
        <v>0</v>
      </c>
    </row>
    <row r="680" s="74" customFormat="1" ht="18" customHeight="1" spans="1:6">
      <c r="A680" s="166">
        <v>2100199</v>
      </c>
      <c r="B680" s="166" t="s">
        <v>569</v>
      </c>
      <c r="C680" s="168">
        <v>448.677345</v>
      </c>
      <c r="D680" s="168">
        <v>469</v>
      </c>
      <c r="E680" s="168">
        <v>357</v>
      </c>
      <c r="F680" s="169">
        <f t="shared" si="10"/>
        <v>125.679928571429</v>
      </c>
    </row>
    <row r="681" s="74" customFormat="1" ht="18" customHeight="1" spans="1:6">
      <c r="A681" s="166">
        <v>21002</v>
      </c>
      <c r="B681" s="167" t="s">
        <v>570</v>
      </c>
      <c r="C681" s="168">
        <f>SUM(C682:C695)</f>
        <v>2373.39</v>
      </c>
      <c r="D681" s="168">
        <f>SUM(D682:D695)</f>
        <v>2154</v>
      </c>
      <c r="E681" s="168">
        <f>SUM(E682:E695)</f>
        <v>829</v>
      </c>
      <c r="F681" s="169">
        <f t="shared" si="10"/>
        <v>286.295536791315</v>
      </c>
    </row>
    <row r="682" s="74" customFormat="1" ht="18" customHeight="1" spans="1:6">
      <c r="A682" s="166">
        <v>2100201</v>
      </c>
      <c r="B682" s="166" t="s">
        <v>571</v>
      </c>
      <c r="C682" s="168">
        <v>1278.81</v>
      </c>
      <c r="D682" s="168">
        <v>1346</v>
      </c>
      <c r="E682" s="168">
        <v>575</v>
      </c>
      <c r="F682" s="169">
        <f t="shared" si="10"/>
        <v>222.401739130435</v>
      </c>
    </row>
    <row r="683" s="74" customFormat="1" ht="18" customHeight="1" spans="1:6">
      <c r="A683" s="166">
        <v>2100202</v>
      </c>
      <c r="B683" s="166" t="s">
        <v>572</v>
      </c>
      <c r="C683" s="168">
        <v>1094.58</v>
      </c>
      <c r="D683" s="168">
        <v>188</v>
      </c>
      <c r="E683" s="168">
        <v>78</v>
      </c>
      <c r="F683" s="169">
        <f t="shared" si="10"/>
        <v>1403.30769230769</v>
      </c>
    </row>
    <row r="684" s="74" customFormat="1" ht="18" customHeight="1" spans="1:6">
      <c r="A684" s="166">
        <v>2100203</v>
      </c>
      <c r="B684" s="166" t="s">
        <v>573</v>
      </c>
      <c r="C684" s="168">
        <v>0</v>
      </c>
      <c r="D684" s="168">
        <v>0</v>
      </c>
      <c r="E684" s="168">
        <v>0</v>
      </c>
      <c r="F684" s="169">
        <f t="shared" si="10"/>
        <v>0</v>
      </c>
    </row>
    <row r="685" s="74" customFormat="1" ht="18" customHeight="1" spans="1:6">
      <c r="A685" s="166">
        <v>2100204</v>
      </c>
      <c r="B685" s="166" t="s">
        <v>574</v>
      </c>
      <c r="C685" s="168">
        <v>0</v>
      </c>
      <c r="D685" s="168">
        <v>0</v>
      </c>
      <c r="E685" s="168">
        <v>0</v>
      </c>
      <c r="F685" s="169">
        <f t="shared" si="10"/>
        <v>0</v>
      </c>
    </row>
    <row r="686" s="74" customFormat="1" ht="18" customHeight="1" spans="1:6">
      <c r="A686" s="166">
        <v>2100205</v>
      </c>
      <c r="B686" s="166" t="s">
        <v>575</v>
      </c>
      <c r="C686" s="168">
        <v>0</v>
      </c>
      <c r="D686" s="168">
        <v>0</v>
      </c>
      <c r="E686" s="168">
        <v>0</v>
      </c>
      <c r="F686" s="169">
        <f t="shared" si="10"/>
        <v>0</v>
      </c>
    </row>
    <row r="687" s="74" customFormat="1" ht="18" customHeight="1" spans="1:6">
      <c r="A687" s="166">
        <v>2100206</v>
      </c>
      <c r="B687" s="166" t="s">
        <v>576</v>
      </c>
      <c r="C687" s="168">
        <v>0</v>
      </c>
      <c r="D687" s="168">
        <v>0</v>
      </c>
      <c r="E687" s="168">
        <v>0</v>
      </c>
      <c r="F687" s="169">
        <f t="shared" si="10"/>
        <v>0</v>
      </c>
    </row>
    <row r="688" s="74" customFormat="1" ht="18" customHeight="1" spans="1:6">
      <c r="A688" s="166">
        <v>2100207</v>
      </c>
      <c r="B688" s="166" t="s">
        <v>577</v>
      </c>
      <c r="C688" s="168">
        <v>0</v>
      </c>
      <c r="D688" s="168">
        <v>0</v>
      </c>
      <c r="E688" s="168">
        <v>0</v>
      </c>
      <c r="F688" s="169">
        <f t="shared" si="10"/>
        <v>0</v>
      </c>
    </row>
    <row r="689" s="74" customFormat="1" ht="18" customHeight="1" spans="1:6">
      <c r="A689" s="166">
        <v>2100208</v>
      </c>
      <c r="B689" s="166" t="s">
        <v>578</v>
      </c>
      <c r="C689" s="168">
        <v>0</v>
      </c>
      <c r="D689" s="168">
        <v>0</v>
      </c>
      <c r="E689" s="168">
        <v>0</v>
      </c>
      <c r="F689" s="169">
        <f t="shared" si="10"/>
        <v>0</v>
      </c>
    </row>
    <row r="690" s="74" customFormat="1" ht="18" customHeight="1" spans="1:6">
      <c r="A690" s="166">
        <v>2100209</v>
      </c>
      <c r="B690" s="166" t="s">
        <v>579</v>
      </c>
      <c r="C690" s="168">
        <v>0</v>
      </c>
      <c r="D690" s="168">
        <v>0</v>
      </c>
      <c r="E690" s="168">
        <v>0</v>
      </c>
      <c r="F690" s="169">
        <f t="shared" si="10"/>
        <v>0</v>
      </c>
    </row>
    <row r="691" s="74" customFormat="1" ht="18" customHeight="1" spans="1:6">
      <c r="A691" s="166">
        <v>2100210</v>
      </c>
      <c r="B691" s="166" t="s">
        <v>580</v>
      </c>
      <c r="C691" s="168">
        <v>0</v>
      </c>
      <c r="D691" s="168">
        <v>0</v>
      </c>
      <c r="E691" s="168">
        <v>0</v>
      </c>
      <c r="F691" s="169">
        <f t="shared" si="10"/>
        <v>0</v>
      </c>
    </row>
    <row r="692" s="74" customFormat="1" ht="18" customHeight="1" spans="1:6">
      <c r="A692" s="166">
        <v>2100211</v>
      </c>
      <c r="B692" s="166" t="s">
        <v>581</v>
      </c>
      <c r="C692" s="168">
        <v>0</v>
      </c>
      <c r="D692" s="168">
        <v>0</v>
      </c>
      <c r="E692" s="168">
        <v>0</v>
      </c>
      <c r="F692" s="169">
        <f t="shared" si="10"/>
        <v>0</v>
      </c>
    </row>
    <row r="693" s="74" customFormat="1" ht="18" customHeight="1" spans="1:6">
      <c r="A693" s="166">
        <v>2100212</v>
      </c>
      <c r="B693" s="166" t="s">
        <v>582</v>
      </c>
      <c r="C693" s="168">
        <v>0</v>
      </c>
      <c r="D693" s="168">
        <v>0</v>
      </c>
      <c r="E693" s="168">
        <v>0</v>
      </c>
      <c r="F693" s="169">
        <f t="shared" si="10"/>
        <v>0</v>
      </c>
    </row>
    <row r="694" s="74" customFormat="1" ht="18" customHeight="1" spans="1:6">
      <c r="A694" s="166">
        <v>2100213</v>
      </c>
      <c r="B694" s="166" t="s">
        <v>583</v>
      </c>
      <c r="C694" s="168">
        <v>0</v>
      </c>
      <c r="D694" s="168">
        <v>0</v>
      </c>
      <c r="E694" s="168">
        <v>0</v>
      </c>
      <c r="F694" s="169">
        <f t="shared" si="10"/>
        <v>0</v>
      </c>
    </row>
    <row r="695" s="74" customFormat="1" ht="18" customHeight="1" spans="1:6">
      <c r="A695" s="166">
        <v>2100299</v>
      </c>
      <c r="B695" s="166" t="s">
        <v>584</v>
      </c>
      <c r="C695" s="168">
        <v>0</v>
      </c>
      <c r="D695" s="168">
        <v>620</v>
      </c>
      <c r="E695" s="168">
        <v>176</v>
      </c>
      <c r="F695" s="169">
        <f t="shared" si="10"/>
        <v>0</v>
      </c>
    </row>
    <row r="696" s="74" customFormat="1" ht="18" customHeight="1" spans="1:6">
      <c r="A696" s="166">
        <v>21003</v>
      </c>
      <c r="B696" s="167" t="s">
        <v>585</v>
      </c>
      <c r="C696" s="168">
        <f>SUM(C697:C699)</f>
        <v>454.22</v>
      </c>
      <c r="D696" s="168">
        <f>SUM(D697:D699)</f>
        <v>1217</v>
      </c>
      <c r="E696" s="168">
        <f>SUM(E697:E699)</f>
        <v>983</v>
      </c>
      <c r="F696" s="169">
        <f t="shared" si="10"/>
        <v>46.2075279755849</v>
      </c>
    </row>
    <row r="697" s="74" customFormat="1" ht="18" customHeight="1" spans="1:6">
      <c r="A697" s="166">
        <v>2100301</v>
      </c>
      <c r="B697" s="166" t="s">
        <v>586</v>
      </c>
      <c r="C697" s="168">
        <v>0</v>
      </c>
      <c r="D697" s="168">
        <v>0</v>
      </c>
      <c r="E697" s="168">
        <v>0</v>
      </c>
      <c r="F697" s="169">
        <f t="shared" si="10"/>
        <v>0</v>
      </c>
    </row>
    <row r="698" s="74" customFormat="1" ht="18" customHeight="1" spans="1:6">
      <c r="A698" s="166">
        <v>2100302</v>
      </c>
      <c r="B698" s="166" t="s">
        <v>587</v>
      </c>
      <c r="C698" s="168">
        <v>454.22</v>
      </c>
      <c r="D698" s="168">
        <v>515</v>
      </c>
      <c r="E698" s="168">
        <v>480</v>
      </c>
      <c r="F698" s="169">
        <f t="shared" si="10"/>
        <v>94.6291666666667</v>
      </c>
    </row>
    <row r="699" s="74" customFormat="1" ht="18" customHeight="1" spans="1:6">
      <c r="A699" s="166">
        <v>2100399</v>
      </c>
      <c r="B699" s="166" t="s">
        <v>588</v>
      </c>
      <c r="C699" s="168">
        <v>0</v>
      </c>
      <c r="D699" s="168">
        <v>702</v>
      </c>
      <c r="E699" s="168">
        <v>503</v>
      </c>
      <c r="F699" s="169">
        <f t="shared" si="10"/>
        <v>0</v>
      </c>
    </row>
    <row r="700" s="74" customFormat="1" ht="18" customHeight="1" spans="1:6">
      <c r="A700" s="166">
        <v>21004</v>
      </c>
      <c r="B700" s="167" t="s">
        <v>589</v>
      </c>
      <c r="C700" s="168">
        <f>SUM(C701:C711)</f>
        <v>1499.99</v>
      </c>
      <c r="D700" s="168">
        <f>SUM(D701:D711)</f>
        <v>4325</v>
      </c>
      <c r="E700" s="168">
        <f>SUM(E701:E711)</f>
        <v>3204</v>
      </c>
      <c r="F700" s="169">
        <f t="shared" si="10"/>
        <v>46.8161672908864</v>
      </c>
    </row>
    <row r="701" s="74" customFormat="1" ht="18" customHeight="1" spans="1:6">
      <c r="A701" s="166">
        <v>2100401</v>
      </c>
      <c r="B701" s="166" t="s">
        <v>590</v>
      </c>
      <c r="C701" s="168">
        <v>355.19</v>
      </c>
      <c r="D701" s="168">
        <v>331</v>
      </c>
      <c r="E701" s="168">
        <v>417</v>
      </c>
      <c r="F701" s="169">
        <f t="shared" si="10"/>
        <v>85.1774580335731</v>
      </c>
    </row>
    <row r="702" s="74" customFormat="1" ht="18" customHeight="1" spans="1:6">
      <c r="A702" s="166">
        <v>2100402</v>
      </c>
      <c r="B702" s="166" t="s">
        <v>591</v>
      </c>
      <c r="C702" s="168">
        <v>191.39</v>
      </c>
      <c r="D702" s="168">
        <v>192</v>
      </c>
      <c r="E702" s="168">
        <v>62</v>
      </c>
      <c r="F702" s="169">
        <f t="shared" si="10"/>
        <v>308.693548387097</v>
      </c>
    </row>
    <row r="703" s="74" customFormat="1" ht="18" customHeight="1" spans="1:6">
      <c r="A703" s="166">
        <v>2100403</v>
      </c>
      <c r="B703" s="166" t="s">
        <v>592</v>
      </c>
      <c r="C703" s="168">
        <v>0</v>
      </c>
      <c r="D703" s="168">
        <v>119</v>
      </c>
      <c r="E703" s="168">
        <v>119</v>
      </c>
      <c r="F703" s="169">
        <f t="shared" si="10"/>
        <v>0</v>
      </c>
    </row>
    <row r="704" s="74" customFormat="1" ht="18" customHeight="1" spans="1:6">
      <c r="A704" s="166">
        <v>2100404</v>
      </c>
      <c r="B704" s="166" t="s">
        <v>593</v>
      </c>
      <c r="C704" s="168">
        <v>0</v>
      </c>
      <c r="D704" s="168">
        <v>0</v>
      </c>
      <c r="E704" s="168">
        <v>0</v>
      </c>
      <c r="F704" s="169">
        <f t="shared" si="10"/>
        <v>0</v>
      </c>
    </row>
    <row r="705" s="74" customFormat="1" ht="18" customHeight="1" spans="1:6">
      <c r="A705" s="166">
        <v>2100405</v>
      </c>
      <c r="B705" s="166" t="s">
        <v>594</v>
      </c>
      <c r="C705" s="168">
        <v>0</v>
      </c>
      <c r="D705" s="168">
        <v>0</v>
      </c>
      <c r="E705" s="168">
        <v>0</v>
      </c>
      <c r="F705" s="169">
        <f t="shared" si="10"/>
        <v>0</v>
      </c>
    </row>
    <row r="706" s="74" customFormat="1" ht="18" customHeight="1" spans="1:6">
      <c r="A706" s="166">
        <v>2100406</v>
      </c>
      <c r="B706" s="166" t="s">
        <v>595</v>
      </c>
      <c r="C706" s="168">
        <v>0</v>
      </c>
      <c r="D706" s="168">
        <v>0</v>
      </c>
      <c r="E706" s="168">
        <v>0</v>
      </c>
      <c r="F706" s="169">
        <f t="shared" si="10"/>
        <v>0</v>
      </c>
    </row>
    <row r="707" s="74" customFormat="1" ht="18" customHeight="1" spans="1:6">
      <c r="A707" s="166">
        <v>2100407</v>
      </c>
      <c r="B707" s="166" t="s">
        <v>596</v>
      </c>
      <c r="C707" s="168">
        <v>0</v>
      </c>
      <c r="D707" s="168">
        <v>0</v>
      </c>
      <c r="E707" s="168">
        <v>0</v>
      </c>
      <c r="F707" s="169">
        <f t="shared" si="10"/>
        <v>0</v>
      </c>
    </row>
    <row r="708" s="74" customFormat="1" ht="18" customHeight="1" spans="1:6">
      <c r="A708" s="166">
        <v>2100408</v>
      </c>
      <c r="B708" s="166" t="s">
        <v>597</v>
      </c>
      <c r="C708" s="168">
        <v>220.41</v>
      </c>
      <c r="D708" s="168">
        <v>3072</v>
      </c>
      <c r="E708" s="168">
        <v>1741</v>
      </c>
      <c r="F708" s="169">
        <f t="shared" ref="F708:F771" si="11">IF(E708=0,0,C708/E708*100)</f>
        <v>12.6599655370477</v>
      </c>
    </row>
    <row r="709" s="74" customFormat="1" ht="18" customHeight="1" spans="1:6">
      <c r="A709" s="166">
        <v>2100409</v>
      </c>
      <c r="B709" s="166" t="s">
        <v>598</v>
      </c>
      <c r="C709" s="168">
        <v>580</v>
      </c>
      <c r="D709" s="168">
        <v>588</v>
      </c>
      <c r="E709" s="168">
        <v>865</v>
      </c>
      <c r="F709" s="169">
        <f t="shared" si="11"/>
        <v>67.0520231213873</v>
      </c>
    </row>
    <row r="710" s="74" customFormat="1" ht="18" customHeight="1" spans="1:6">
      <c r="A710" s="166">
        <v>2100410</v>
      </c>
      <c r="B710" s="166" t="s">
        <v>599</v>
      </c>
      <c r="C710" s="168">
        <v>153</v>
      </c>
      <c r="D710" s="168">
        <v>0</v>
      </c>
      <c r="E710" s="168">
        <v>0</v>
      </c>
      <c r="F710" s="169">
        <f t="shared" si="11"/>
        <v>0</v>
      </c>
    </row>
    <row r="711" s="74" customFormat="1" ht="18" customHeight="1" spans="1:6">
      <c r="A711" s="166">
        <v>2100499</v>
      </c>
      <c r="B711" s="166" t="s">
        <v>600</v>
      </c>
      <c r="C711" s="168">
        <v>0</v>
      </c>
      <c r="D711" s="168">
        <v>23</v>
      </c>
      <c r="E711" s="168">
        <v>0</v>
      </c>
      <c r="F711" s="169">
        <f t="shared" si="11"/>
        <v>0</v>
      </c>
    </row>
    <row r="712" s="74" customFormat="1" ht="18" customHeight="1" spans="1:6">
      <c r="A712" s="166">
        <v>21006</v>
      </c>
      <c r="B712" s="167" t="s">
        <v>601</v>
      </c>
      <c r="C712" s="168">
        <f>SUM(C713:C714)</f>
        <v>0</v>
      </c>
      <c r="D712" s="168">
        <f>SUM(D713:D714)</f>
        <v>0</v>
      </c>
      <c r="E712" s="168">
        <f>SUM(E713:E714)</f>
        <v>0</v>
      </c>
      <c r="F712" s="169">
        <f t="shared" si="11"/>
        <v>0</v>
      </c>
    </row>
    <row r="713" s="74" customFormat="1" ht="18" customHeight="1" spans="1:6">
      <c r="A713" s="166">
        <v>2100601</v>
      </c>
      <c r="B713" s="166" t="s">
        <v>602</v>
      </c>
      <c r="C713" s="168">
        <v>0</v>
      </c>
      <c r="D713" s="168">
        <v>0</v>
      </c>
      <c r="E713" s="168">
        <v>0</v>
      </c>
      <c r="F713" s="169">
        <f t="shared" si="11"/>
        <v>0</v>
      </c>
    </row>
    <row r="714" s="74" customFormat="1" ht="18" customHeight="1" spans="1:6">
      <c r="A714" s="166">
        <v>2100699</v>
      </c>
      <c r="B714" s="166" t="s">
        <v>603</v>
      </c>
      <c r="C714" s="168">
        <v>0</v>
      </c>
      <c r="D714" s="168">
        <v>0</v>
      </c>
      <c r="E714" s="168">
        <v>0</v>
      </c>
      <c r="F714" s="169">
        <f t="shared" si="11"/>
        <v>0</v>
      </c>
    </row>
    <row r="715" s="74" customFormat="1" ht="18" customHeight="1" spans="1:6">
      <c r="A715" s="166">
        <v>21007</v>
      </c>
      <c r="B715" s="167" t="s">
        <v>604</v>
      </c>
      <c r="C715" s="168">
        <f>SUM(C716:C718)</f>
        <v>0</v>
      </c>
      <c r="D715" s="168">
        <f>SUM(D716:D718)</f>
        <v>667</v>
      </c>
      <c r="E715" s="168">
        <f>SUM(E716:E718)</f>
        <v>425</v>
      </c>
      <c r="F715" s="169">
        <f t="shared" si="11"/>
        <v>0</v>
      </c>
    </row>
    <row r="716" s="74" customFormat="1" ht="18" customHeight="1" spans="1:6">
      <c r="A716" s="166">
        <v>2100716</v>
      </c>
      <c r="B716" s="166" t="s">
        <v>605</v>
      </c>
      <c r="C716" s="168">
        <v>0</v>
      </c>
      <c r="D716" s="168">
        <v>0</v>
      </c>
      <c r="E716" s="168">
        <v>64</v>
      </c>
      <c r="F716" s="169">
        <f t="shared" si="11"/>
        <v>0</v>
      </c>
    </row>
    <row r="717" s="74" customFormat="1" ht="18" customHeight="1" spans="1:6">
      <c r="A717" s="166">
        <v>2100717</v>
      </c>
      <c r="B717" s="166" t="s">
        <v>606</v>
      </c>
      <c r="C717" s="168">
        <v>0</v>
      </c>
      <c r="D717" s="168">
        <v>667</v>
      </c>
      <c r="E717" s="168">
        <v>361</v>
      </c>
      <c r="F717" s="169">
        <f t="shared" si="11"/>
        <v>0</v>
      </c>
    </row>
    <row r="718" s="74" customFormat="1" ht="18" customHeight="1" spans="1:6">
      <c r="A718" s="166">
        <v>2100799</v>
      </c>
      <c r="B718" s="166" t="s">
        <v>607</v>
      </c>
      <c r="C718" s="168">
        <v>0</v>
      </c>
      <c r="D718" s="168">
        <v>0</v>
      </c>
      <c r="E718" s="168">
        <v>0</v>
      </c>
      <c r="F718" s="169">
        <f t="shared" si="11"/>
        <v>0</v>
      </c>
    </row>
    <row r="719" s="74" customFormat="1" ht="18" customHeight="1" spans="1:6">
      <c r="A719" s="166">
        <v>21011</v>
      </c>
      <c r="B719" s="167" t="s">
        <v>608</v>
      </c>
      <c r="C719" s="168">
        <f>SUM(C720:C723)</f>
        <v>1622.05</v>
      </c>
      <c r="D719" s="168">
        <f>SUM(D720:D723)</f>
        <v>3664</v>
      </c>
      <c r="E719" s="168">
        <f>SUM(E720:E723)</f>
        <v>2677</v>
      </c>
      <c r="F719" s="169">
        <f t="shared" si="11"/>
        <v>60.5920806873366</v>
      </c>
    </row>
    <row r="720" s="74" customFormat="1" ht="18" customHeight="1" spans="1:6">
      <c r="A720" s="166">
        <v>2101101</v>
      </c>
      <c r="B720" s="166" t="s">
        <v>609</v>
      </c>
      <c r="C720" s="168">
        <v>229.2</v>
      </c>
      <c r="D720" s="168">
        <v>930</v>
      </c>
      <c r="E720" s="168">
        <v>655</v>
      </c>
      <c r="F720" s="169">
        <f t="shared" si="11"/>
        <v>34.9923664122137</v>
      </c>
    </row>
    <row r="721" s="74" customFormat="1" ht="18" customHeight="1" spans="1:6">
      <c r="A721" s="166">
        <v>2101102</v>
      </c>
      <c r="B721" s="166" t="s">
        <v>610</v>
      </c>
      <c r="C721" s="168">
        <v>1392.85</v>
      </c>
      <c r="D721" s="168">
        <v>2734</v>
      </c>
      <c r="E721" s="168">
        <v>2022</v>
      </c>
      <c r="F721" s="169">
        <f t="shared" si="11"/>
        <v>68.8847675568744</v>
      </c>
    </row>
    <row r="722" s="74" customFormat="1" ht="18" customHeight="1" spans="1:6">
      <c r="A722" s="166">
        <v>2101103</v>
      </c>
      <c r="B722" s="166" t="s">
        <v>611</v>
      </c>
      <c r="C722" s="168">
        <v>0</v>
      </c>
      <c r="D722" s="168">
        <v>0</v>
      </c>
      <c r="E722" s="168">
        <v>0</v>
      </c>
      <c r="F722" s="169">
        <f t="shared" si="11"/>
        <v>0</v>
      </c>
    </row>
    <row r="723" s="74" customFormat="1" ht="18" customHeight="1" spans="1:6">
      <c r="A723" s="166">
        <v>2101199</v>
      </c>
      <c r="B723" s="166" t="s">
        <v>612</v>
      </c>
      <c r="C723" s="168">
        <v>0</v>
      </c>
      <c r="D723" s="168">
        <v>0</v>
      </c>
      <c r="E723" s="168">
        <v>0</v>
      </c>
      <c r="F723" s="169">
        <f t="shared" si="11"/>
        <v>0</v>
      </c>
    </row>
    <row r="724" s="74" customFormat="1" ht="18" customHeight="1" spans="1:6">
      <c r="A724" s="166">
        <v>21012</v>
      </c>
      <c r="B724" s="167" t="s">
        <v>613</v>
      </c>
      <c r="C724" s="168">
        <f>SUM(C725:C727)</f>
        <v>4272.91</v>
      </c>
      <c r="D724" s="168">
        <f>SUM(D725:D727)</f>
        <v>21733</v>
      </c>
      <c r="E724" s="168">
        <f>SUM(E725:E727)</f>
        <v>0</v>
      </c>
      <c r="F724" s="169">
        <f t="shared" si="11"/>
        <v>0</v>
      </c>
    </row>
    <row r="725" s="74" customFormat="1" ht="18" customHeight="1" spans="1:6">
      <c r="A725" s="166">
        <v>2101201</v>
      </c>
      <c r="B725" s="166" t="s">
        <v>614</v>
      </c>
      <c r="C725" s="168">
        <v>1524.72</v>
      </c>
      <c r="D725" s="168">
        <v>0</v>
      </c>
      <c r="E725" s="168">
        <v>0</v>
      </c>
      <c r="F725" s="169">
        <f t="shared" si="11"/>
        <v>0</v>
      </c>
    </row>
    <row r="726" s="74" customFormat="1" ht="18" customHeight="1" spans="1:6">
      <c r="A726" s="166">
        <v>2101202</v>
      </c>
      <c r="B726" s="166" t="s">
        <v>615</v>
      </c>
      <c r="C726" s="168">
        <v>2748.19</v>
      </c>
      <c r="D726" s="168">
        <v>21733</v>
      </c>
      <c r="E726" s="168">
        <v>0</v>
      </c>
      <c r="F726" s="169">
        <f t="shared" si="11"/>
        <v>0</v>
      </c>
    </row>
    <row r="727" s="74" customFormat="1" ht="18" customHeight="1" spans="1:6">
      <c r="A727" s="166">
        <v>2101299</v>
      </c>
      <c r="B727" s="166" t="s">
        <v>616</v>
      </c>
      <c r="C727" s="168">
        <v>0</v>
      </c>
      <c r="D727" s="168">
        <v>0</v>
      </c>
      <c r="E727" s="168">
        <v>0</v>
      </c>
      <c r="F727" s="169">
        <f t="shared" si="11"/>
        <v>0</v>
      </c>
    </row>
    <row r="728" s="74" customFormat="1" ht="18" customHeight="1" spans="1:6">
      <c r="A728" s="166">
        <v>21013</v>
      </c>
      <c r="B728" s="167" t="s">
        <v>617</v>
      </c>
      <c r="C728" s="168">
        <f>SUM(C729:C731)</f>
        <v>712.6</v>
      </c>
      <c r="D728" s="168">
        <f>SUM(D729:D731)</f>
        <v>2736</v>
      </c>
      <c r="E728" s="168">
        <f>SUM(E729:E731)</f>
        <v>1547</v>
      </c>
      <c r="F728" s="169">
        <f t="shared" si="11"/>
        <v>46.0633484162896</v>
      </c>
    </row>
    <row r="729" s="74" customFormat="1" ht="18" customHeight="1" spans="1:6">
      <c r="A729" s="166">
        <v>2101301</v>
      </c>
      <c r="B729" s="166" t="s">
        <v>618</v>
      </c>
      <c r="C729" s="168">
        <v>712.6</v>
      </c>
      <c r="D729" s="168">
        <v>2736</v>
      </c>
      <c r="E729" s="168">
        <v>1547</v>
      </c>
      <c r="F729" s="169">
        <f t="shared" si="11"/>
        <v>46.0633484162896</v>
      </c>
    </row>
    <row r="730" s="74" customFormat="1" ht="18" customHeight="1" spans="1:6">
      <c r="A730" s="166">
        <v>2101302</v>
      </c>
      <c r="B730" s="166" t="s">
        <v>619</v>
      </c>
      <c r="C730" s="168">
        <v>0</v>
      </c>
      <c r="D730" s="168">
        <v>0</v>
      </c>
      <c r="E730" s="168">
        <v>0</v>
      </c>
      <c r="F730" s="169">
        <f t="shared" si="11"/>
        <v>0</v>
      </c>
    </row>
    <row r="731" s="74" customFormat="1" ht="18" customHeight="1" spans="1:6">
      <c r="A731" s="166">
        <v>2101399</v>
      </c>
      <c r="B731" s="166" t="s">
        <v>620</v>
      </c>
      <c r="C731" s="168">
        <v>0</v>
      </c>
      <c r="D731" s="168">
        <v>0</v>
      </c>
      <c r="E731" s="168">
        <v>0</v>
      </c>
      <c r="F731" s="169">
        <f t="shared" si="11"/>
        <v>0</v>
      </c>
    </row>
    <row r="732" s="74" customFormat="1" ht="18" customHeight="1" spans="1:6">
      <c r="A732" s="166">
        <v>21014</v>
      </c>
      <c r="B732" s="167" t="s">
        <v>621</v>
      </c>
      <c r="C732" s="168">
        <f>SUM(C733:C734)</f>
        <v>216.64</v>
      </c>
      <c r="D732" s="168">
        <f>SUM(D733:D734)</f>
        <v>190</v>
      </c>
      <c r="E732" s="168">
        <f>SUM(E733:E734)</f>
        <v>147</v>
      </c>
      <c r="F732" s="169">
        <f t="shared" si="11"/>
        <v>147.374149659864</v>
      </c>
    </row>
    <row r="733" s="74" customFormat="1" ht="18" customHeight="1" spans="1:6">
      <c r="A733" s="166">
        <v>2101401</v>
      </c>
      <c r="B733" s="166" t="s">
        <v>622</v>
      </c>
      <c r="C733" s="168">
        <v>216.64</v>
      </c>
      <c r="D733" s="168">
        <v>190</v>
      </c>
      <c r="E733" s="168">
        <v>147</v>
      </c>
      <c r="F733" s="169">
        <f t="shared" si="11"/>
        <v>147.374149659864</v>
      </c>
    </row>
    <row r="734" s="74" customFormat="1" ht="18" customHeight="1" spans="1:6">
      <c r="A734" s="166">
        <v>2101499</v>
      </c>
      <c r="B734" s="166" t="s">
        <v>623</v>
      </c>
      <c r="C734" s="168">
        <v>0</v>
      </c>
      <c r="D734" s="168">
        <v>0</v>
      </c>
      <c r="E734" s="168">
        <v>0</v>
      </c>
      <c r="F734" s="169">
        <f t="shared" si="11"/>
        <v>0</v>
      </c>
    </row>
    <row r="735" s="74" customFormat="1" ht="18" customHeight="1" spans="1:6">
      <c r="A735" s="166">
        <v>21015</v>
      </c>
      <c r="B735" s="167" t="s">
        <v>624</v>
      </c>
      <c r="C735" s="168">
        <f>SUM(C736:C743)</f>
        <v>500.08</v>
      </c>
      <c r="D735" s="168">
        <f>SUM(D736:D743)</f>
        <v>81</v>
      </c>
      <c r="E735" s="168">
        <f>SUM(E736:E743)</f>
        <v>89</v>
      </c>
      <c r="F735" s="169">
        <f t="shared" si="11"/>
        <v>561.887640449438</v>
      </c>
    </row>
    <row r="736" s="74" customFormat="1" ht="18" customHeight="1" spans="1:6">
      <c r="A736" s="166">
        <v>2101501</v>
      </c>
      <c r="B736" s="166" t="s">
        <v>90</v>
      </c>
      <c r="C736" s="168">
        <v>244.08</v>
      </c>
      <c r="D736" s="168">
        <v>76</v>
      </c>
      <c r="E736" s="168">
        <v>78</v>
      </c>
      <c r="F736" s="169">
        <f t="shared" si="11"/>
        <v>312.923076923077</v>
      </c>
    </row>
    <row r="737" s="74" customFormat="1" ht="18" customHeight="1" spans="1:6">
      <c r="A737" s="166">
        <v>2101502</v>
      </c>
      <c r="B737" s="166" t="s">
        <v>91</v>
      </c>
      <c r="C737" s="168">
        <v>0</v>
      </c>
      <c r="D737" s="168">
        <v>0</v>
      </c>
      <c r="E737" s="168">
        <v>0</v>
      </c>
      <c r="F737" s="169">
        <f t="shared" si="11"/>
        <v>0</v>
      </c>
    </row>
    <row r="738" s="74" customFormat="1" ht="18" customHeight="1" spans="1:6">
      <c r="A738" s="166">
        <v>2101503</v>
      </c>
      <c r="B738" s="166" t="s">
        <v>92</v>
      </c>
      <c r="C738" s="168">
        <v>0</v>
      </c>
      <c r="D738" s="168">
        <v>0</v>
      </c>
      <c r="E738" s="168">
        <v>0</v>
      </c>
      <c r="F738" s="169">
        <f t="shared" si="11"/>
        <v>0</v>
      </c>
    </row>
    <row r="739" s="74" customFormat="1" ht="18" customHeight="1" spans="1:6">
      <c r="A739" s="166">
        <v>2101504</v>
      </c>
      <c r="B739" s="166" t="s">
        <v>131</v>
      </c>
      <c r="C739" s="168">
        <v>0</v>
      </c>
      <c r="D739" s="168">
        <v>0</v>
      </c>
      <c r="E739" s="168">
        <v>0</v>
      </c>
      <c r="F739" s="169">
        <f t="shared" si="11"/>
        <v>0</v>
      </c>
    </row>
    <row r="740" s="74" customFormat="1" ht="18" customHeight="1" spans="1:6">
      <c r="A740" s="166">
        <v>2101505</v>
      </c>
      <c r="B740" s="166" t="s">
        <v>625</v>
      </c>
      <c r="C740" s="168">
        <v>0</v>
      </c>
      <c r="D740" s="168">
        <v>0</v>
      </c>
      <c r="E740" s="168">
        <v>0</v>
      </c>
      <c r="F740" s="169">
        <f t="shared" si="11"/>
        <v>0</v>
      </c>
    </row>
    <row r="741" s="74" customFormat="1" ht="18" customHeight="1" spans="1:6">
      <c r="A741" s="166">
        <v>2101506</v>
      </c>
      <c r="B741" s="166" t="s">
        <v>626</v>
      </c>
      <c r="C741" s="168">
        <v>0</v>
      </c>
      <c r="D741" s="168">
        <v>0</v>
      </c>
      <c r="E741" s="168">
        <v>0</v>
      </c>
      <c r="F741" s="169">
        <f t="shared" si="11"/>
        <v>0</v>
      </c>
    </row>
    <row r="742" s="74" customFormat="1" ht="18" customHeight="1" spans="1:6">
      <c r="A742" s="166">
        <v>2101550</v>
      </c>
      <c r="B742" s="166" t="s">
        <v>99</v>
      </c>
      <c r="C742" s="168">
        <v>0</v>
      </c>
      <c r="D742" s="168">
        <v>0</v>
      </c>
      <c r="E742" s="168">
        <v>0</v>
      </c>
      <c r="F742" s="169">
        <f t="shared" si="11"/>
        <v>0</v>
      </c>
    </row>
    <row r="743" s="74" customFormat="1" ht="18" customHeight="1" spans="1:6">
      <c r="A743" s="166">
        <v>2101599</v>
      </c>
      <c r="B743" s="166" t="s">
        <v>627</v>
      </c>
      <c r="C743" s="168">
        <v>256</v>
      </c>
      <c r="D743" s="168">
        <v>5</v>
      </c>
      <c r="E743" s="168">
        <v>11</v>
      </c>
      <c r="F743" s="169">
        <f t="shared" si="11"/>
        <v>2327.27272727273</v>
      </c>
    </row>
    <row r="744" s="74" customFormat="1" ht="18" customHeight="1" spans="1:6">
      <c r="A744" s="166">
        <v>21016</v>
      </c>
      <c r="B744" s="167" t="s">
        <v>628</v>
      </c>
      <c r="C744" s="168">
        <f>C745</f>
        <v>0</v>
      </c>
      <c r="D744" s="168">
        <f>D745</f>
        <v>0</v>
      </c>
      <c r="E744" s="168">
        <f>E745</f>
        <v>0</v>
      </c>
      <c r="F744" s="169">
        <f t="shared" si="11"/>
        <v>0</v>
      </c>
    </row>
    <row r="745" s="74" customFormat="1" ht="18" customHeight="1" spans="1:6">
      <c r="A745" s="166">
        <v>2101601</v>
      </c>
      <c r="B745" s="166" t="s">
        <v>629</v>
      </c>
      <c r="C745" s="168">
        <v>0</v>
      </c>
      <c r="D745" s="168">
        <v>0</v>
      </c>
      <c r="E745" s="168">
        <v>0</v>
      </c>
      <c r="F745" s="169">
        <f t="shared" si="11"/>
        <v>0</v>
      </c>
    </row>
    <row r="746" s="74" customFormat="1" ht="18" customHeight="1" spans="1:6">
      <c r="A746" s="166">
        <v>21099</v>
      </c>
      <c r="B746" s="167" t="s">
        <v>630</v>
      </c>
      <c r="C746" s="168">
        <f>C747</f>
        <v>91.16</v>
      </c>
      <c r="D746" s="168">
        <f>D747</f>
        <v>14</v>
      </c>
      <c r="E746" s="168">
        <f>E747</f>
        <v>13</v>
      </c>
      <c r="F746" s="169">
        <f t="shared" si="11"/>
        <v>701.230769230769</v>
      </c>
    </row>
    <row r="747" s="74" customFormat="1" ht="18" customHeight="1" spans="1:6">
      <c r="A747" s="166">
        <v>2109999</v>
      </c>
      <c r="B747" s="166" t="s">
        <v>631</v>
      </c>
      <c r="C747" s="168">
        <v>91.16</v>
      </c>
      <c r="D747" s="168">
        <v>14</v>
      </c>
      <c r="E747" s="168">
        <v>13</v>
      </c>
      <c r="F747" s="169">
        <f t="shared" si="11"/>
        <v>701.230769230769</v>
      </c>
    </row>
    <row r="748" s="74" customFormat="1" ht="18" customHeight="1" spans="1:6">
      <c r="A748" s="166">
        <v>211</v>
      </c>
      <c r="B748" s="167" t="s">
        <v>632</v>
      </c>
      <c r="C748" s="168">
        <f>C749+C759+C763+C772+C779+C786+C792+C795+C798+C800+C802+C808+C810+C812+C823</f>
        <v>4705.73</v>
      </c>
      <c r="D748" s="168">
        <f>D749+D759+D763+D772+D779+D786+D792+D795+D798+D800+D802+D808+D810+D812+D823</f>
        <v>4429</v>
      </c>
      <c r="E748" s="168">
        <f>E749+E759+E763+E772+E779+E786+E792+E795+E798+E800+E802+E808+E810+E812+E823</f>
        <v>6304</v>
      </c>
      <c r="F748" s="169">
        <f t="shared" si="11"/>
        <v>74.6467322335025</v>
      </c>
    </row>
    <row r="749" s="74" customFormat="1" ht="18" customHeight="1" spans="1:6">
      <c r="A749" s="166">
        <v>21101</v>
      </c>
      <c r="B749" s="167" t="s">
        <v>633</v>
      </c>
      <c r="C749" s="168">
        <f>SUM(C750:C758)</f>
        <v>1390.17</v>
      </c>
      <c r="D749" s="168">
        <f>SUM(D750:D758)</f>
        <v>922</v>
      </c>
      <c r="E749" s="168">
        <f>SUM(E750:E758)</f>
        <v>816</v>
      </c>
      <c r="F749" s="169">
        <f t="shared" si="11"/>
        <v>170.363970588235</v>
      </c>
    </row>
    <row r="750" s="74" customFormat="1" ht="18" customHeight="1" spans="1:6">
      <c r="A750" s="166">
        <v>2110101</v>
      </c>
      <c r="B750" s="166" t="s">
        <v>90</v>
      </c>
      <c r="C750" s="168">
        <v>1126.17</v>
      </c>
      <c r="D750" s="168">
        <v>665</v>
      </c>
      <c r="E750" s="168">
        <v>317</v>
      </c>
      <c r="F750" s="169">
        <f t="shared" si="11"/>
        <v>355.258675078864</v>
      </c>
    </row>
    <row r="751" s="74" customFormat="1" ht="18" customHeight="1" spans="1:6">
      <c r="A751" s="166">
        <v>2110102</v>
      </c>
      <c r="B751" s="166" t="s">
        <v>91</v>
      </c>
      <c r="C751" s="168">
        <v>0</v>
      </c>
      <c r="D751" s="168">
        <v>0</v>
      </c>
      <c r="E751" s="168">
        <v>0</v>
      </c>
      <c r="F751" s="169">
        <f t="shared" si="11"/>
        <v>0</v>
      </c>
    </row>
    <row r="752" s="74" customFormat="1" ht="18" customHeight="1" spans="1:6">
      <c r="A752" s="166">
        <v>2110103</v>
      </c>
      <c r="B752" s="166" t="s">
        <v>92</v>
      </c>
      <c r="C752" s="168">
        <v>0</v>
      </c>
      <c r="D752" s="168">
        <v>0</v>
      </c>
      <c r="E752" s="168">
        <v>0</v>
      </c>
      <c r="F752" s="169">
        <f t="shared" si="11"/>
        <v>0</v>
      </c>
    </row>
    <row r="753" s="74" customFormat="1" ht="18" customHeight="1" spans="1:6">
      <c r="A753" s="166">
        <v>2110104</v>
      </c>
      <c r="B753" s="166" t="s">
        <v>634</v>
      </c>
      <c r="C753" s="168">
        <v>0</v>
      </c>
      <c r="D753" s="168">
        <v>0</v>
      </c>
      <c r="E753" s="168">
        <v>0</v>
      </c>
      <c r="F753" s="169">
        <f t="shared" si="11"/>
        <v>0</v>
      </c>
    </row>
    <row r="754" s="74" customFormat="1" ht="18" customHeight="1" spans="1:6">
      <c r="A754" s="166">
        <v>2110105</v>
      </c>
      <c r="B754" s="166" t="s">
        <v>635</v>
      </c>
      <c r="C754" s="168">
        <v>0</v>
      </c>
      <c r="D754" s="168">
        <v>0</v>
      </c>
      <c r="E754" s="168">
        <v>0</v>
      </c>
      <c r="F754" s="169">
        <f t="shared" si="11"/>
        <v>0</v>
      </c>
    </row>
    <row r="755" s="74" customFormat="1" ht="18" customHeight="1" spans="1:6">
      <c r="A755" s="166">
        <v>2110106</v>
      </c>
      <c r="B755" s="166" t="s">
        <v>636</v>
      </c>
      <c r="C755" s="168">
        <v>0</v>
      </c>
      <c r="D755" s="168">
        <v>0</v>
      </c>
      <c r="E755" s="168">
        <v>0</v>
      </c>
      <c r="F755" s="169">
        <f t="shared" si="11"/>
        <v>0</v>
      </c>
    </row>
    <row r="756" s="74" customFormat="1" ht="18" customHeight="1" spans="1:6">
      <c r="A756" s="166">
        <v>2110107</v>
      </c>
      <c r="B756" s="166" t="s">
        <v>637</v>
      </c>
      <c r="C756" s="168">
        <v>0</v>
      </c>
      <c r="D756" s="168">
        <v>0</v>
      </c>
      <c r="E756" s="168">
        <v>0</v>
      </c>
      <c r="F756" s="169">
        <f t="shared" si="11"/>
        <v>0</v>
      </c>
    </row>
    <row r="757" s="74" customFormat="1" ht="18" customHeight="1" spans="1:6">
      <c r="A757" s="166">
        <v>2110108</v>
      </c>
      <c r="B757" s="166" t="s">
        <v>638</v>
      </c>
      <c r="C757" s="168">
        <v>0</v>
      </c>
      <c r="D757" s="168">
        <v>0</v>
      </c>
      <c r="E757" s="168">
        <v>0</v>
      </c>
      <c r="F757" s="169">
        <f t="shared" si="11"/>
        <v>0</v>
      </c>
    </row>
    <row r="758" s="74" customFormat="1" ht="18" customHeight="1" spans="1:6">
      <c r="A758" s="166">
        <v>2110199</v>
      </c>
      <c r="B758" s="166" t="s">
        <v>639</v>
      </c>
      <c r="C758" s="168">
        <v>264</v>
      </c>
      <c r="D758" s="168">
        <v>257</v>
      </c>
      <c r="E758" s="168">
        <v>499</v>
      </c>
      <c r="F758" s="169">
        <f t="shared" si="11"/>
        <v>52.9058116232465</v>
      </c>
    </row>
    <row r="759" s="74" customFormat="1" ht="18" customHeight="1" spans="1:6">
      <c r="A759" s="166">
        <v>21102</v>
      </c>
      <c r="B759" s="167" t="s">
        <v>640</v>
      </c>
      <c r="C759" s="168">
        <f>SUM(C760:C762)</f>
        <v>0</v>
      </c>
      <c r="D759" s="168">
        <f>SUM(D760:D762)</f>
        <v>0</v>
      </c>
      <c r="E759" s="168">
        <f>SUM(E760:E762)</f>
        <v>0</v>
      </c>
      <c r="F759" s="169">
        <f t="shared" si="11"/>
        <v>0</v>
      </c>
    </row>
    <row r="760" s="74" customFormat="1" ht="18" customHeight="1" spans="1:6">
      <c r="A760" s="166">
        <v>2110203</v>
      </c>
      <c r="B760" s="166" t="s">
        <v>641</v>
      </c>
      <c r="C760" s="168">
        <v>0</v>
      </c>
      <c r="D760" s="168">
        <v>0</v>
      </c>
      <c r="E760" s="168">
        <v>0</v>
      </c>
      <c r="F760" s="169">
        <f t="shared" si="11"/>
        <v>0</v>
      </c>
    </row>
    <row r="761" s="74" customFormat="1" ht="18" customHeight="1" spans="1:6">
      <c r="A761" s="166">
        <v>2110204</v>
      </c>
      <c r="B761" s="166" t="s">
        <v>642</v>
      </c>
      <c r="C761" s="168">
        <v>0</v>
      </c>
      <c r="D761" s="168">
        <v>0</v>
      </c>
      <c r="E761" s="168">
        <v>0</v>
      </c>
      <c r="F761" s="169">
        <f t="shared" si="11"/>
        <v>0</v>
      </c>
    </row>
    <row r="762" s="74" customFormat="1" ht="18" customHeight="1" spans="1:6">
      <c r="A762" s="166">
        <v>2110299</v>
      </c>
      <c r="B762" s="166" t="s">
        <v>643</v>
      </c>
      <c r="C762" s="168">
        <v>0</v>
      </c>
      <c r="D762" s="168">
        <v>0</v>
      </c>
      <c r="E762" s="168">
        <v>0</v>
      </c>
      <c r="F762" s="169">
        <f t="shared" si="11"/>
        <v>0</v>
      </c>
    </row>
    <row r="763" s="74" customFormat="1" ht="18" customHeight="1" spans="1:6">
      <c r="A763" s="166">
        <v>21103</v>
      </c>
      <c r="B763" s="167" t="s">
        <v>644</v>
      </c>
      <c r="C763" s="168">
        <f>SUM(C764:C771)</f>
        <v>2409.53</v>
      </c>
      <c r="D763" s="168">
        <f>SUM(D764:D771)</f>
        <v>1355</v>
      </c>
      <c r="E763" s="168">
        <f>SUM(E764:E771)</f>
        <v>854</v>
      </c>
      <c r="F763" s="169">
        <f t="shared" si="11"/>
        <v>282.146370023419</v>
      </c>
    </row>
    <row r="764" s="74" customFormat="1" ht="18" customHeight="1" spans="1:6">
      <c r="A764" s="166">
        <v>2110301</v>
      </c>
      <c r="B764" s="166" t="s">
        <v>645</v>
      </c>
      <c r="C764" s="168">
        <v>2049.53</v>
      </c>
      <c r="D764" s="168">
        <v>612</v>
      </c>
      <c r="E764" s="168">
        <v>804</v>
      </c>
      <c r="F764" s="169">
        <f t="shared" si="11"/>
        <v>254.916666666667</v>
      </c>
    </row>
    <row r="765" s="74" customFormat="1" ht="18" customHeight="1" spans="1:6">
      <c r="A765" s="166">
        <v>2110302</v>
      </c>
      <c r="B765" s="166" t="s">
        <v>646</v>
      </c>
      <c r="C765" s="168">
        <v>0</v>
      </c>
      <c r="D765" s="168">
        <v>0</v>
      </c>
      <c r="E765" s="168">
        <v>0</v>
      </c>
      <c r="F765" s="169">
        <f t="shared" si="11"/>
        <v>0</v>
      </c>
    </row>
    <row r="766" s="74" customFormat="1" ht="18" customHeight="1" spans="1:6">
      <c r="A766" s="166">
        <v>2110303</v>
      </c>
      <c r="B766" s="166" t="s">
        <v>647</v>
      </c>
      <c r="C766" s="168">
        <v>0</v>
      </c>
      <c r="D766" s="168">
        <v>0</v>
      </c>
      <c r="E766" s="168">
        <v>0</v>
      </c>
      <c r="F766" s="169">
        <f t="shared" si="11"/>
        <v>0</v>
      </c>
    </row>
    <row r="767" s="74" customFormat="1" ht="18" customHeight="1" spans="1:6">
      <c r="A767" s="166">
        <v>2110304</v>
      </c>
      <c r="B767" s="166" t="s">
        <v>648</v>
      </c>
      <c r="C767" s="168">
        <v>0</v>
      </c>
      <c r="D767" s="168">
        <v>0</v>
      </c>
      <c r="E767" s="168">
        <v>0</v>
      </c>
      <c r="F767" s="169">
        <f t="shared" si="11"/>
        <v>0</v>
      </c>
    </row>
    <row r="768" s="74" customFormat="1" ht="18" customHeight="1" spans="1:6">
      <c r="A768" s="166">
        <v>2110305</v>
      </c>
      <c r="B768" s="166" t="s">
        <v>649</v>
      </c>
      <c r="C768" s="168">
        <v>0</v>
      </c>
      <c r="D768" s="168">
        <v>0</v>
      </c>
      <c r="E768" s="168">
        <v>0</v>
      </c>
      <c r="F768" s="169">
        <f t="shared" si="11"/>
        <v>0</v>
      </c>
    </row>
    <row r="769" s="74" customFormat="1" ht="18" customHeight="1" spans="1:6">
      <c r="A769" s="166">
        <v>2110306</v>
      </c>
      <c r="B769" s="166" t="s">
        <v>650</v>
      </c>
      <c r="C769" s="168">
        <v>0</v>
      </c>
      <c r="D769" s="168">
        <v>0</v>
      </c>
      <c r="E769" s="168">
        <v>0</v>
      </c>
      <c r="F769" s="169">
        <f t="shared" si="11"/>
        <v>0</v>
      </c>
    </row>
    <row r="770" s="74" customFormat="1" ht="18" customHeight="1" spans="1:6">
      <c r="A770" s="166">
        <v>2110307</v>
      </c>
      <c r="B770" s="166" t="s">
        <v>651</v>
      </c>
      <c r="C770" s="168">
        <v>0</v>
      </c>
      <c r="D770" s="168">
        <v>0</v>
      </c>
      <c r="E770" s="168">
        <v>0</v>
      </c>
      <c r="F770" s="169">
        <f t="shared" si="11"/>
        <v>0</v>
      </c>
    </row>
    <row r="771" s="74" customFormat="1" ht="18" customHeight="1" spans="1:6">
      <c r="A771" s="166">
        <v>2110399</v>
      </c>
      <c r="B771" s="166" t="s">
        <v>652</v>
      </c>
      <c r="C771" s="168">
        <f>60+300</f>
        <v>360</v>
      </c>
      <c r="D771" s="168">
        <v>743</v>
      </c>
      <c r="E771" s="168">
        <v>50</v>
      </c>
      <c r="F771" s="169">
        <f t="shared" si="11"/>
        <v>720</v>
      </c>
    </row>
    <row r="772" s="74" customFormat="1" ht="18" customHeight="1" spans="1:6">
      <c r="A772" s="166">
        <v>21104</v>
      </c>
      <c r="B772" s="167" t="s">
        <v>653</v>
      </c>
      <c r="C772" s="168">
        <f>SUM(C773:C778)</f>
        <v>95</v>
      </c>
      <c r="D772" s="168">
        <f>SUM(D773:D778)</f>
        <v>1589</v>
      </c>
      <c r="E772" s="168">
        <f>SUM(E773:E778)</f>
        <v>1480</v>
      </c>
      <c r="F772" s="169">
        <f t="shared" ref="F772:F835" si="12">IF(E772=0,0,C772/E772*100)</f>
        <v>6.41891891891892</v>
      </c>
    </row>
    <row r="773" s="74" customFormat="1" ht="18" customHeight="1" spans="1:6">
      <c r="A773" s="166">
        <v>2110401</v>
      </c>
      <c r="B773" s="166" t="s">
        <v>654</v>
      </c>
      <c r="C773" s="168">
        <v>0</v>
      </c>
      <c r="D773" s="168">
        <v>0</v>
      </c>
      <c r="E773" s="168">
        <v>0</v>
      </c>
      <c r="F773" s="169">
        <f t="shared" si="12"/>
        <v>0</v>
      </c>
    </row>
    <row r="774" s="74" customFormat="1" ht="18" customHeight="1" spans="1:6">
      <c r="A774" s="166">
        <v>2110402</v>
      </c>
      <c r="B774" s="166" t="s">
        <v>655</v>
      </c>
      <c r="C774" s="168">
        <v>95</v>
      </c>
      <c r="D774" s="168">
        <v>1589</v>
      </c>
      <c r="E774" s="168">
        <v>1480</v>
      </c>
      <c r="F774" s="169">
        <f t="shared" si="12"/>
        <v>6.41891891891892</v>
      </c>
    </row>
    <row r="775" s="74" customFormat="1" ht="18" customHeight="1" spans="1:6">
      <c r="A775" s="166">
        <v>2110404</v>
      </c>
      <c r="B775" s="166" t="s">
        <v>656</v>
      </c>
      <c r="C775" s="168">
        <v>0</v>
      </c>
      <c r="D775" s="168">
        <v>0</v>
      </c>
      <c r="E775" s="168">
        <v>0</v>
      </c>
      <c r="F775" s="169">
        <f t="shared" si="12"/>
        <v>0</v>
      </c>
    </row>
    <row r="776" s="74" customFormat="1" ht="18" customHeight="1" spans="1:6">
      <c r="A776" s="166">
        <v>2110405</v>
      </c>
      <c r="B776" s="166" t="s">
        <v>657</v>
      </c>
      <c r="C776" s="168">
        <v>0</v>
      </c>
      <c r="D776" s="168">
        <v>0</v>
      </c>
      <c r="E776" s="168">
        <v>0</v>
      </c>
      <c r="F776" s="169">
        <f t="shared" si="12"/>
        <v>0</v>
      </c>
    </row>
    <row r="777" s="74" customFormat="1" ht="18" customHeight="1" spans="1:6">
      <c r="A777" s="166">
        <v>2110406</v>
      </c>
      <c r="B777" s="166" t="s">
        <v>658</v>
      </c>
      <c r="C777" s="168">
        <v>0</v>
      </c>
      <c r="D777" s="168">
        <v>0</v>
      </c>
      <c r="E777" s="168">
        <v>0</v>
      </c>
      <c r="F777" s="169">
        <f t="shared" si="12"/>
        <v>0</v>
      </c>
    </row>
    <row r="778" s="74" customFormat="1" ht="18" customHeight="1" spans="1:6">
      <c r="A778" s="166">
        <v>2110499</v>
      </c>
      <c r="B778" s="166" t="s">
        <v>659</v>
      </c>
      <c r="C778" s="168">
        <v>0</v>
      </c>
      <c r="D778" s="168">
        <v>0</v>
      </c>
      <c r="E778" s="168">
        <v>0</v>
      </c>
      <c r="F778" s="169">
        <f t="shared" si="12"/>
        <v>0</v>
      </c>
    </row>
    <row r="779" s="74" customFormat="1" ht="18" customHeight="1" spans="1:6">
      <c r="A779" s="166">
        <v>21105</v>
      </c>
      <c r="B779" s="167" t="s">
        <v>660</v>
      </c>
      <c r="C779" s="168">
        <f>SUM(C780:C785)</f>
        <v>707.96</v>
      </c>
      <c r="D779" s="168">
        <f>SUM(D780:D785)</f>
        <v>453</v>
      </c>
      <c r="E779" s="168">
        <f>SUM(E780:E785)</f>
        <v>3</v>
      </c>
      <c r="F779" s="169">
        <f t="shared" si="12"/>
        <v>23598.6666666667</v>
      </c>
    </row>
    <row r="780" s="74" customFormat="1" ht="18" customHeight="1" spans="1:6">
      <c r="A780" s="166">
        <v>2110501</v>
      </c>
      <c r="B780" s="166" t="s">
        <v>661</v>
      </c>
      <c r="C780" s="168">
        <v>694</v>
      </c>
      <c r="D780" s="168">
        <v>0</v>
      </c>
      <c r="E780" s="168">
        <v>0</v>
      </c>
      <c r="F780" s="169">
        <f t="shared" si="12"/>
        <v>0</v>
      </c>
    </row>
    <row r="781" s="74" customFormat="1" ht="18" customHeight="1" spans="1:6">
      <c r="A781" s="166">
        <v>2110502</v>
      </c>
      <c r="B781" s="166" t="s">
        <v>662</v>
      </c>
      <c r="C781" s="168">
        <v>0</v>
      </c>
      <c r="D781" s="168">
        <v>0</v>
      </c>
      <c r="E781" s="168">
        <v>0</v>
      </c>
      <c r="F781" s="169">
        <f t="shared" si="12"/>
        <v>0</v>
      </c>
    </row>
    <row r="782" s="74" customFormat="1" ht="18" customHeight="1" spans="1:6">
      <c r="A782" s="166">
        <v>2110503</v>
      </c>
      <c r="B782" s="166" t="s">
        <v>663</v>
      </c>
      <c r="C782" s="168">
        <v>0</v>
      </c>
      <c r="D782" s="168">
        <v>0</v>
      </c>
      <c r="E782" s="168">
        <v>0</v>
      </c>
      <c r="F782" s="169">
        <f t="shared" si="12"/>
        <v>0</v>
      </c>
    </row>
    <row r="783" s="74" customFormat="1" ht="18" customHeight="1" spans="1:6">
      <c r="A783" s="166">
        <v>2110506</v>
      </c>
      <c r="B783" s="166" t="s">
        <v>664</v>
      </c>
      <c r="C783" s="168">
        <v>0</v>
      </c>
      <c r="D783" s="168">
        <v>0</v>
      </c>
      <c r="E783" s="168">
        <v>0</v>
      </c>
      <c r="F783" s="169">
        <f t="shared" si="12"/>
        <v>0</v>
      </c>
    </row>
    <row r="784" s="74" customFormat="1" ht="18" customHeight="1" spans="1:6">
      <c r="A784" s="166">
        <v>2110507</v>
      </c>
      <c r="B784" s="166" t="s">
        <v>665</v>
      </c>
      <c r="C784" s="168">
        <v>13.96</v>
      </c>
      <c r="D784" s="168">
        <v>0</v>
      </c>
      <c r="E784" s="168">
        <v>3</v>
      </c>
      <c r="F784" s="169">
        <f t="shared" si="12"/>
        <v>465.333333333333</v>
      </c>
    </row>
    <row r="785" s="74" customFormat="1" ht="18" customHeight="1" spans="1:6">
      <c r="A785" s="166">
        <v>2110599</v>
      </c>
      <c r="B785" s="166" t="s">
        <v>666</v>
      </c>
      <c r="C785" s="168">
        <v>0</v>
      </c>
      <c r="D785" s="168">
        <v>453</v>
      </c>
      <c r="E785" s="168">
        <v>0</v>
      </c>
      <c r="F785" s="169">
        <f t="shared" si="12"/>
        <v>0</v>
      </c>
    </row>
    <row r="786" s="74" customFormat="1" ht="18" customHeight="1" spans="1:6">
      <c r="A786" s="166">
        <v>21106</v>
      </c>
      <c r="B786" s="167" t="s">
        <v>667</v>
      </c>
      <c r="C786" s="168">
        <f>SUM(C787:C791)</f>
        <v>0</v>
      </c>
      <c r="D786" s="168">
        <f>SUM(D787:D791)</f>
        <v>40</v>
      </c>
      <c r="E786" s="168">
        <f>SUM(E787:E791)</f>
        <v>40</v>
      </c>
      <c r="F786" s="169">
        <f t="shared" si="12"/>
        <v>0</v>
      </c>
    </row>
    <row r="787" s="74" customFormat="1" ht="18" customHeight="1" spans="1:6">
      <c r="A787" s="166">
        <v>2110602</v>
      </c>
      <c r="B787" s="166" t="s">
        <v>668</v>
      </c>
      <c r="C787" s="168">
        <v>0</v>
      </c>
      <c r="D787" s="168">
        <v>0</v>
      </c>
      <c r="E787" s="168">
        <v>40</v>
      </c>
      <c r="F787" s="169">
        <f t="shared" si="12"/>
        <v>0</v>
      </c>
    </row>
    <row r="788" s="74" customFormat="1" ht="18" customHeight="1" spans="1:6">
      <c r="A788" s="166">
        <v>2110603</v>
      </c>
      <c r="B788" s="166" t="s">
        <v>669</v>
      </c>
      <c r="C788" s="168">
        <v>0</v>
      </c>
      <c r="D788" s="168">
        <v>0</v>
      </c>
      <c r="E788" s="168">
        <v>0</v>
      </c>
      <c r="F788" s="169">
        <f t="shared" si="12"/>
        <v>0</v>
      </c>
    </row>
    <row r="789" s="74" customFormat="1" ht="18" customHeight="1" spans="1:6">
      <c r="A789" s="166">
        <v>2110604</v>
      </c>
      <c r="B789" s="166" t="s">
        <v>670</v>
      </c>
      <c r="C789" s="168">
        <v>0</v>
      </c>
      <c r="D789" s="168">
        <v>0</v>
      </c>
      <c r="E789" s="168">
        <v>0</v>
      </c>
      <c r="F789" s="169">
        <f t="shared" si="12"/>
        <v>0</v>
      </c>
    </row>
    <row r="790" s="74" customFormat="1" ht="18" customHeight="1" spans="1:6">
      <c r="A790" s="166">
        <v>2110605</v>
      </c>
      <c r="B790" s="166" t="s">
        <v>671</v>
      </c>
      <c r="C790" s="168">
        <v>0</v>
      </c>
      <c r="D790" s="168">
        <v>0</v>
      </c>
      <c r="E790" s="168">
        <v>0</v>
      </c>
      <c r="F790" s="169">
        <f t="shared" si="12"/>
        <v>0</v>
      </c>
    </row>
    <row r="791" s="74" customFormat="1" ht="18" customHeight="1" spans="1:6">
      <c r="A791" s="166">
        <v>2110699</v>
      </c>
      <c r="B791" s="166" t="s">
        <v>672</v>
      </c>
      <c r="C791" s="168">
        <v>0</v>
      </c>
      <c r="D791" s="168">
        <v>40</v>
      </c>
      <c r="E791" s="168">
        <v>0</v>
      </c>
      <c r="F791" s="169">
        <f t="shared" si="12"/>
        <v>0</v>
      </c>
    </row>
    <row r="792" s="74" customFormat="1" ht="18" customHeight="1" spans="1:6">
      <c r="A792" s="166">
        <v>21107</v>
      </c>
      <c r="B792" s="167" t="s">
        <v>673</v>
      </c>
      <c r="C792" s="168">
        <f>SUM(C793:C794)</f>
        <v>0</v>
      </c>
      <c r="D792" s="168">
        <f>SUM(D793:D794)</f>
        <v>0</v>
      </c>
      <c r="E792" s="168">
        <f>SUM(E793:E794)</f>
        <v>0</v>
      </c>
      <c r="F792" s="169">
        <f t="shared" si="12"/>
        <v>0</v>
      </c>
    </row>
    <row r="793" s="74" customFormat="1" ht="18" customHeight="1" spans="1:6">
      <c r="A793" s="166">
        <v>2110704</v>
      </c>
      <c r="B793" s="166" t="s">
        <v>674</v>
      </c>
      <c r="C793" s="168">
        <v>0</v>
      </c>
      <c r="D793" s="168">
        <v>0</v>
      </c>
      <c r="E793" s="168">
        <v>0</v>
      </c>
      <c r="F793" s="169">
        <f t="shared" si="12"/>
        <v>0</v>
      </c>
    </row>
    <row r="794" s="74" customFormat="1" ht="18" customHeight="1" spans="1:6">
      <c r="A794" s="166">
        <v>2110799</v>
      </c>
      <c r="B794" s="166" t="s">
        <v>675</v>
      </c>
      <c r="C794" s="168">
        <v>0</v>
      </c>
      <c r="D794" s="168">
        <v>0</v>
      </c>
      <c r="E794" s="168">
        <v>0</v>
      </c>
      <c r="F794" s="169">
        <f t="shared" si="12"/>
        <v>0</v>
      </c>
    </row>
    <row r="795" s="74" customFormat="1" ht="18" customHeight="1" spans="1:6">
      <c r="A795" s="166">
        <v>21108</v>
      </c>
      <c r="B795" s="167" t="s">
        <v>676</v>
      </c>
      <c r="C795" s="168">
        <f>SUM(C796:C797)</f>
        <v>0</v>
      </c>
      <c r="D795" s="168">
        <f>SUM(D796:D797)</f>
        <v>0</v>
      </c>
      <c r="E795" s="168">
        <f>SUM(E796:E797)</f>
        <v>0</v>
      </c>
      <c r="F795" s="169">
        <f t="shared" si="12"/>
        <v>0</v>
      </c>
    </row>
    <row r="796" s="74" customFormat="1" ht="18" customHeight="1" spans="1:6">
      <c r="A796" s="166">
        <v>2110804</v>
      </c>
      <c r="B796" s="166" t="s">
        <v>677</v>
      </c>
      <c r="C796" s="168">
        <v>0</v>
      </c>
      <c r="D796" s="168">
        <v>0</v>
      </c>
      <c r="E796" s="168">
        <v>0</v>
      </c>
      <c r="F796" s="169">
        <f t="shared" si="12"/>
        <v>0</v>
      </c>
    </row>
    <row r="797" s="74" customFormat="1" ht="18" customHeight="1" spans="1:6">
      <c r="A797" s="166">
        <v>2110899</v>
      </c>
      <c r="B797" s="166" t="s">
        <v>678</v>
      </c>
      <c r="C797" s="168">
        <v>0</v>
      </c>
      <c r="D797" s="168">
        <v>0</v>
      </c>
      <c r="E797" s="168">
        <v>0</v>
      </c>
      <c r="F797" s="169">
        <f t="shared" si="12"/>
        <v>0</v>
      </c>
    </row>
    <row r="798" s="74" customFormat="1" ht="18" customHeight="1" spans="1:6">
      <c r="A798" s="166">
        <v>21109</v>
      </c>
      <c r="B798" s="167" t="s">
        <v>679</v>
      </c>
      <c r="C798" s="168">
        <f>C799</f>
        <v>0</v>
      </c>
      <c r="D798" s="168">
        <f>D799</f>
        <v>0</v>
      </c>
      <c r="E798" s="168">
        <f>E799</f>
        <v>0</v>
      </c>
      <c r="F798" s="169">
        <f t="shared" si="12"/>
        <v>0</v>
      </c>
    </row>
    <row r="799" s="74" customFormat="1" ht="18" customHeight="1" spans="1:6">
      <c r="A799" s="166">
        <v>2110901</v>
      </c>
      <c r="B799" s="166" t="s">
        <v>680</v>
      </c>
      <c r="C799" s="168">
        <v>0</v>
      </c>
      <c r="D799" s="168">
        <v>0</v>
      </c>
      <c r="E799" s="168">
        <v>0</v>
      </c>
      <c r="F799" s="169">
        <f t="shared" si="12"/>
        <v>0</v>
      </c>
    </row>
    <row r="800" s="74" customFormat="1" ht="18" customHeight="1" spans="1:6">
      <c r="A800" s="166">
        <v>21110</v>
      </c>
      <c r="B800" s="167" t="s">
        <v>681</v>
      </c>
      <c r="C800" s="168">
        <f>C801</f>
        <v>103.07</v>
      </c>
      <c r="D800" s="168">
        <f>D801</f>
        <v>0</v>
      </c>
      <c r="E800" s="168">
        <f>E801</f>
        <v>975</v>
      </c>
      <c r="F800" s="169">
        <f t="shared" si="12"/>
        <v>10.5712820512821</v>
      </c>
    </row>
    <row r="801" s="74" customFormat="1" ht="18" customHeight="1" spans="1:6">
      <c r="A801" s="166">
        <v>2111001</v>
      </c>
      <c r="B801" s="166" t="s">
        <v>682</v>
      </c>
      <c r="C801" s="168">
        <v>103.07</v>
      </c>
      <c r="D801" s="168">
        <v>0</v>
      </c>
      <c r="E801" s="168">
        <v>975</v>
      </c>
      <c r="F801" s="169">
        <f t="shared" si="12"/>
        <v>10.5712820512821</v>
      </c>
    </row>
    <row r="802" s="74" customFormat="1" ht="18" customHeight="1" spans="1:6">
      <c r="A802" s="166">
        <v>21111</v>
      </c>
      <c r="B802" s="167" t="s">
        <v>683</v>
      </c>
      <c r="C802" s="168">
        <f>SUM(C803:C807)</f>
        <v>0</v>
      </c>
      <c r="D802" s="168">
        <f>SUM(D803:D807)</f>
        <v>70</v>
      </c>
      <c r="E802" s="168">
        <f>SUM(E803:E807)</f>
        <v>446</v>
      </c>
      <c r="F802" s="169">
        <f t="shared" si="12"/>
        <v>0</v>
      </c>
    </row>
    <row r="803" s="74" customFormat="1" ht="18" customHeight="1" spans="1:6">
      <c r="A803" s="166">
        <v>2111101</v>
      </c>
      <c r="B803" s="166" t="s">
        <v>684</v>
      </c>
      <c r="C803" s="168">
        <v>0</v>
      </c>
      <c r="D803" s="168">
        <v>0</v>
      </c>
      <c r="E803" s="168">
        <v>0</v>
      </c>
      <c r="F803" s="169">
        <f t="shared" si="12"/>
        <v>0</v>
      </c>
    </row>
    <row r="804" s="74" customFormat="1" ht="18" customHeight="1" spans="1:6">
      <c r="A804" s="166">
        <v>2111102</v>
      </c>
      <c r="B804" s="166" t="s">
        <v>685</v>
      </c>
      <c r="C804" s="168">
        <v>0</v>
      </c>
      <c r="D804" s="168">
        <v>0</v>
      </c>
      <c r="E804" s="168">
        <v>0</v>
      </c>
      <c r="F804" s="169">
        <f t="shared" si="12"/>
        <v>0</v>
      </c>
    </row>
    <row r="805" s="74" customFormat="1" ht="18" customHeight="1" spans="1:6">
      <c r="A805" s="166">
        <v>2111103</v>
      </c>
      <c r="B805" s="166" t="s">
        <v>686</v>
      </c>
      <c r="C805" s="168">
        <v>0</v>
      </c>
      <c r="D805" s="168">
        <v>0</v>
      </c>
      <c r="E805" s="168">
        <v>0</v>
      </c>
      <c r="F805" s="169">
        <f t="shared" si="12"/>
        <v>0</v>
      </c>
    </row>
    <row r="806" s="74" customFormat="1" ht="18" customHeight="1" spans="1:6">
      <c r="A806" s="166">
        <v>2111104</v>
      </c>
      <c r="B806" s="166" t="s">
        <v>687</v>
      </c>
      <c r="C806" s="168">
        <v>0</v>
      </c>
      <c r="D806" s="168">
        <v>0</v>
      </c>
      <c r="E806" s="168">
        <v>0</v>
      </c>
      <c r="F806" s="169">
        <f t="shared" si="12"/>
        <v>0</v>
      </c>
    </row>
    <row r="807" s="74" customFormat="1" ht="18" customHeight="1" spans="1:6">
      <c r="A807" s="166">
        <v>2111199</v>
      </c>
      <c r="B807" s="166" t="s">
        <v>688</v>
      </c>
      <c r="C807" s="168">
        <v>0</v>
      </c>
      <c r="D807" s="168">
        <v>70</v>
      </c>
      <c r="E807" s="168">
        <v>446</v>
      </c>
      <c r="F807" s="169">
        <f t="shared" si="12"/>
        <v>0</v>
      </c>
    </row>
    <row r="808" s="74" customFormat="1" ht="18" customHeight="1" spans="1:6">
      <c r="A808" s="166">
        <v>21112</v>
      </c>
      <c r="B808" s="167" t="s">
        <v>689</v>
      </c>
      <c r="C808" s="168">
        <f>C809</f>
        <v>0</v>
      </c>
      <c r="D808" s="168">
        <f>D809</f>
        <v>0</v>
      </c>
      <c r="E808" s="168">
        <f>E809</f>
        <v>0</v>
      </c>
      <c r="F808" s="169">
        <f t="shared" si="12"/>
        <v>0</v>
      </c>
    </row>
    <row r="809" s="74" customFormat="1" ht="18" customHeight="1" spans="1:6">
      <c r="A809" s="166">
        <v>2111201</v>
      </c>
      <c r="B809" s="166" t="s">
        <v>690</v>
      </c>
      <c r="C809" s="168">
        <v>0</v>
      </c>
      <c r="D809" s="168">
        <v>0</v>
      </c>
      <c r="E809" s="168">
        <v>0</v>
      </c>
      <c r="F809" s="169">
        <f t="shared" si="12"/>
        <v>0</v>
      </c>
    </row>
    <row r="810" s="74" customFormat="1" ht="18" customHeight="1" spans="1:6">
      <c r="A810" s="166">
        <v>21113</v>
      </c>
      <c r="B810" s="167" t="s">
        <v>691</v>
      </c>
      <c r="C810" s="168">
        <f>C811</f>
        <v>0</v>
      </c>
      <c r="D810" s="168">
        <f>D811</f>
        <v>0</v>
      </c>
      <c r="E810" s="168">
        <f>E811</f>
        <v>0</v>
      </c>
      <c r="F810" s="169">
        <f t="shared" si="12"/>
        <v>0</v>
      </c>
    </row>
    <row r="811" s="74" customFormat="1" ht="18" customHeight="1" spans="1:6">
      <c r="A811" s="166">
        <v>2111301</v>
      </c>
      <c r="B811" s="166" t="s">
        <v>692</v>
      </c>
      <c r="C811" s="168">
        <v>0</v>
      </c>
      <c r="D811" s="168">
        <v>0</v>
      </c>
      <c r="E811" s="168">
        <v>0</v>
      </c>
      <c r="F811" s="169">
        <f t="shared" si="12"/>
        <v>0</v>
      </c>
    </row>
    <row r="812" s="74" customFormat="1" ht="18" customHeight="1" spans="1:6">
      <c r="A812" s="166">
        <v>21114</v>
      </c>
      <c r="B812" s="167" t="s">
        <v>693</v>
      </c>
      <c r="C812" s="168">
        <f>SUM(C813:C822)</f>
        <v>0</v>
      </c>
      <c r="D812" s="168">
        <f>SUM(D813:D822)</f>
        <v>0</v>
      </c>
      <c r="E812" s="168">
        <f>SUM(E813:E822)</f>
        <v>0</v>
      </c>
      <c r="F812" s="169">
        <f t="shared" si="12"/>
        <v>0</v>
      </c>
    </row>
    <row r="813" s="74" customFormat="1" ht="18" customHeight="1" spans="1:6">
      <c r="A813" s="166">
        <v>2111401</v>
      </c>
      <c r="B813" s="166" t="s">
        <v>90</v>
      </c>
      <c r="C813" s="168">
        <v>0</v>
      </c>
      <c r="D813" s="168">
        <v>0</v>
      </c>
      <c r="E813" s="168">
        <v>0</v>
      </c>
      <c r="F813" s="169">
        <f t="shared" si="12"/>
        <v>0</v>
      </c>
    </row>
    <row r="814" s="74" customFormat="1" ht="18" customHeight="1" spans="1:6">
      <c r="A814" s="166">
        <v>2111402</v>
      </c>
      <c r="B814" s="166" t="s">
        <v>91</v>
      </c>
      <c r="C814" s="168">
        <v>0</v>
      </c>
      <c r="D814" s="168">
        <v>0</v>
      </c>
      <c r="E814" s="168">
        <v>0</v>
      </c>
      <c r="F814" s="169">
        <f t="shared" si="12"/>
        <v>0</v>
      </c>
    </row>
    <row r="815" s="74" customFormat="1" ht="18" customHeight="1" spans="1:6">
      <c r="A815" s="166">
        <v>2111403</v>
      </c>
      <c r="B815" s="166" t="s">
        <v>92</v>
      </c>
      <c r="C815" s="168">
        <v>0</v>
      </c>
      <c r="D815" s="168">
        <v>0</v>
      </c>
      <c r="E815" s="168">
        <v>0</v>
      </c>
      <c r="F815" s="169">
        <f t="shared" si="12"/>
        <v>0</v>
      </c>
    </row>
    <row r="816" s="74" customFormat="1" ht="18" customHeight="1" spans="1:6">
      <c r="A816" s="166">
        <v>2111406</v>
      </c>
      <c r="B816" s="166" t="s">
        <v>694</v>
      </c>
      <c r="C816" s="168">
        <v>0</v>
      </c>
      <c r="D816" s="168">
        <v>0</v>
      </c>
      <c r="E816" s="168">
        <v>0</v>
      </c>
      <c r="F816" s="169">
        <f t="shared" si="12"/>
        <v>0</v>
      </c>
    </row>
    <row r="817" s="74" customFormat="1" ht="18" customHeight="1" spans="1:6">
      <c r="A817" s="166">
        <v>2111407</v>
      </c>
      <c r="B817" s="166" t="s">
        <v>695</v>
      </c>
      <c r="C817" s="168">
        <v>0</v>
      </c>
      <c r="D817" s="168">
        <v>0</v>
      </c>
      <c r="E817" s="168">
        <v>0</v>
      </c>
      <c r="F817" s="169">
        <f t="shared" si="12"/>
        <v>0</v>
      </c>
    </row>
    <row r="818" s="74" customFormat="1" ht="18" customHeight="1" spans="1:6">
      <c r="A818" s="166">
        <v>2111408</v>
      </c>
      <c r="B818" s="166" t="s">
        <v>696</v>
      </c>
      <c r="C818" s="168">
        <v>0</v>
      </c>
      <c r="D818" s="168">
        <v>0</v>
      </c>
      <c r="E818" s="168">
        <v>0</v>
      </c>
      <c r="F818" s="169">
        <f t="shared" si="12"/>
        <v>0</v>
      </c>
    </row>
    <row r="819" s="74" customFormat="1" ht="18" customHeight="1" spans="1:6">
      <c r="A819" s="166">
        <v>2111411</v>
      </c>
      <c r="B819" s="166" t="s">
        <v>131</v>
      </c>
      <c r="C819" s="168">
        <v>0</v>
      </c>
      <c r="D819" s="168">
        <v>0</v>
      </c>
      <c r="E819" s="168">
        <v>0</v>
      </c>
      <c r="F819" s="169">
        <f t="shared" si="12"/>
        <v>0</v>
      </c>
    </row>
    <row r="820" s="74" customFormat="1" ht="18" customHeight="1" spans="1:6">
      <c r="A820" s="166">
        <v>2111413</v>
      </c>
      <c r="B820" s="166" t="s">
        <v>697</v>
      </c>
      <c r="C820" s="168">
        <v>0</v>
      </c>
      <c r="D820" s="168">
        <v>0</v>
      </c>
      <c r="E820" s="168">
        <v>0</v>
      </c>
      <c r="F820" s="169">
        <f t="shared" si="12"/>
        <v>0</v>
      </c>
    </row>
    <row r="821" s="74" customFormat="1" ht="18" customHeight="1" spans="1:6">
      <c r="A821" s="166">
        <v>2111450</v>
      </c>
      <c r="B821" s="166" t="s">
        <v>99</v>
      </c>
      <c r="C821" s="168">
        <v>0</v>
      </c>
      <c r="D821" s="168">
        <v>0</v>
      </c>
      <c r="E821" s="168">
        <v>0</v>
      </c>
      <c r="F821" s="169">
        <f t="shared" si="12"/>
        <v>0</v>
      </c>
    </row>
    <row r="822" s="74" customFormat="1" ht="18" customHeight="1" spans="1:6">
      <c r="A822" s="166">
        <v>2111499</v>
      </c>
      <c r="B822" s="166" t="s">
        <v>698</v>
      </c>
      <c r="C822" s="168">
        <v>0</v>
      </c>
      <c r="D822" s="168">
        <v>0</v>
      </c>
      <c r="E822" s="168">
        <v>0</v>
      </c>
      <c r="F822" s="169">
        <f t="shared" si="12"/>
        <v>0</v>
      </c>
    </row>
    <row r="823" s="74" customFormat="1" ht="18" customHeight="1" spans="1:6">
      <c r="A823" s="166">
        <v>21199</v>
      </c>
      <c r="B823" s="167" t="s">
        <v>699</v>
      </c>
      <c r="C823" s="168">
        <f>C824</f>
        <v>0</v>
      </c>
      <c r="D823" s="168">
        <f>D824</f>
        <v>0</v>
      </c>
      <c r="E823" s="168">
        <f>E824</f>
        <v>1690</v>
      </c>
      <c r="F823" s="169">
        <f t="shared" si="12"/>
        <v>0</v>
      </c>
    </row>
    <row r="824" s="74" customFormat="1" ht="18" customHeight="1" spans="1:6">
      <c r="A824" s="166">
        <v>2119999</v>
      </c>
      <c r="B824" s="166" t="s">
        <v>700</v>
      </c>
      <c r="C824" s="168">
        <v>0</v>
      </c>
      <c r="D824" s="168">
        <v>0</v>
      </c>
      <c r="E824" s="168">
        <v>1690</v>
      </c>
      <c r="F824" s="169">
        <f t="shared" si="12"/>
        <v>0</v>
      </c>
    </row>
    <row r="825" s="74" customFormat="1" ht="18" customHeight="1" spans="1:6">
      <c r="A825" s="166">
        <v>212</v>
      </c>
      <c r="B825" s="167" t="s">
        <v>701</v>
      </c>
      <c r="C825" s="168">
        <f>C826+C837+C839+C842+C844+C846</f>
        <v>16360.482409</v>
      </c>
      <c r="D825" s="168">
        <f>D826+D837+D839+D842+D844+D846</f>
        <v>14289</v>
      </c>
      <c r="E825" s="168">
        <f>E826+E837+E839+E842+E844+E846</f>
        <v>30129</v>
      </c>
      <c r="F825" s="169">
        <f t="shared" si="12"/>
        <v>54.3014451491918</v>
      </c>
    </row>
    <row r="826" s="74" customFormat="1" ht="18" customHeight="1" spans="1:6">
      <c r="A826" s="166">
        <v>21201</v>
      </c>
      <c r="B826" s="167" t="s">
        <v>702</v>
      </c>
      <c r="C826" s="168">
        <f>SUM(C827:C836)</f>
        <v>4759.51</v>
      </c>
      <c r="D826" s="168">
        <f>SUM(D827:D836)</f>
        <v>1649</v>
      </c>
      <c r="E826" s="168">
        <f>SUM(E827:E836)</f>
        <v>798</v>
      </c>
      <c r="F826" s="169">
        <f t="shared" si="12"/>
        <v>596.429824561404</v>
      </c>
    </row>
    <row r="827" s="74" customFormat="1" ht="18" customHeight="1" spans="1:6">
      <c r="A827" s="166">
        <v>2120101</v>
      </c>
      <c r="B827" s="166" t="s">
        <v>90</v>
      </c>
      <c r="C827" s="168">
        <v>3880.77</v>
      </c>
      <c r="D827" s="168">
        <v>91</v>
      </c>
      <c r="E827" s="168">
        <v>117</v>
      </c>
      <c r="F827" s="169">
        <f t="shared" si="12"/>
        <v>3316.89743589744</v>
      </c>
    </row>
    <row r="828" s="74" customFormat="1" ht="18" customHeight="1" spans="1:6">
      <c r="A828" s="166">
        <v>2120102</v>
      </c>
      <c r="B828" s="166" t="s">
        <v>91</v>
      </c>
      <c r="C828" s="168">
        <v>110.91</v>
      </c>
      <c r="D828" s="168">
        <v>0</v>
      </c>
      <c r="E828" s="168">
        <v>0</v>
      </c>
      <c r="F828" s="169">
        <f t="shared" si="12"/>
        <v>0</v>
      </c>
    </row>
    <row r="829" s="74" customFormat="1" ht="18" customHeight="1" spans="1:6">
      <c r="A829" s="166">
        <v>2120103</v>
      </c>
      <c r="B829" s="166" t="s">
        <v>92</v>
      </c>
      <c r="C829" s="168">
        <v>25.02</v>
      </c>
      <c r="D829" s="168">
        <v>40</v>
      </c>
      <c r="E829" s="168">
        <v>31</v>
      </c>
      <c r="F829" s="169">
        <f t="shared" si="12"/>
        <v>80.7096774193548</v>
      </c>
    </row>
    <row r="830" s="74" customFormat="1" ht="18" customHeight="1" spans="1:6">
      <c r="A830" s="166">
        <v>2120104</v>
      </c>
      <c r="B830" s="166" t="s">
        <v>703</v>
      </c>
      <c r="C830" s="168">
        <v>0</v>
      </c>
      <c r="D830" s="168">
        <v>0</v>
      </c>
      <c r="E830" s="168">
        <v>0</v>
      </c>
      <c r="F830" s="169">
        <f t="shared" si="12"/>
        <v>0</v>
      </c>
    </row>
    <row r="831" s="74" customFormat="1" ht="18" customHeight="1" spans="1:6">
      <c r="A831" s="166">
        <v>2120105</v>
      </c>
      <c r="B831" s="166" t="s">
        <v>704</v>
      </c>
      <c r="C831" s="168">
        <v>0</v>
      </c>
      <c r="D831" s="168">
        <v>0</v>
      </c>
      <c r="E831" s="168">
        <v>0</v>
      </c>
      <c r="F831" s="169">
        <f t="shared" si="12"/>
        <v>0</v>
      </c>
    </row>
    <row r="832" s="74" customFormat="1" ht="18" customHeight="1" spans="1:6">
      <c r="A832" s="166">
        <v>2120106</v>
      </c>
      <c r="B832" s="166" t="s">
        <v>705</v>
      </c>
      <c r="C832" s="168">
        <v>0</v>
      </c>
      <c r="D832" s="168">
        <v>0</v>
      </c>
      <c r="E832" s="168">
        <v>0</v>
      </c>
      <c r="F832" s="169">
        <f t="shared" si="12"/>
        <v>0</v>
      </c>
    </row>
    <row r="833" s="74" customFormat="1" ht="18" customHeight="1" spans="1:6">
      <c r="A833" s="166">
        <v>2120107</v>
      </c>
      <c r="B833" s="166" t="s">
        <v>706</v>
      </c>
      <c r="C833" s="168">
        <v>0</v>
      </c>
      <c r="D833" s="168">
        <v>0</v>
      </c>
      <c r="E833" s="168">
        <v>0</v>
      </c>
      <c r="F833" s="169">
        <f t="shared" si="12"/>
        <v>0</v>
      </c>
    </row>
    <row r="834" s="74" customFormat="1" ht="18" customHeight="1" spans="1:6">
      <c r="A834" s="166">
        <v>2120109</v>
      </c>
      <c r="B834" s="166" t="s">
        <v>707</v>
      </c>
      <c r="C834" s="168">
        <v>0</v>
      </c>
      <c r="D834" s="168">
        <v>0</v>
      </c>
      <c r="E834" s="168">
        <v>0</v>
      </c>
      <c r="F834" s="169">
        <f t="shared" si="12"/>
        <v>0</v>
      </c>
    </row>
    <row r="835" s="74" customFormat="1" ht="18" customHeight="1" spans="1:6">
      <c r="A835" s="166">
        <v>2120110</v>
      </c>
      <c r="B835" s="166" t="s">
        <v>708</v>
      </c>
      <c r="C835" s="168">
        <v>0</v>
      </c>
      <c r="D835" s="168">
        <v>0</v>
      </c>
      <c r="E835" s="168">
        <v>0</v>
      </c>
      <c r="F835" s="169">
        <f t="shared" si="12"/>
        <v>0</v>
      </c>
    </row>
    <row r="836" s="74" customFormat="1" ht="18" customHeight="1" spans="1:6">
      <c r="A836" s="166">
        <v>2120199</v>
      </c>
      <c r="B836" s="166" t="s">
        <v>709</v>
      </c>
      <c r="C836" s="168">
        <v>742.81</v>
      </c>
      <c r="D836" s="168">
        <v>1518</v>
      </c>
      <c r="E836" s="168">
        <v>650</v>
      </c>
      <c r="F836" s="169">
        <f t="shared" ref="F836:F899" si="13">IF(E836=0,0,C836/E836*100)</f>
        <v>114.278461538462</v>
      </c>
    </row>
    <row r="837" s="74" customFormat="1" ht="18" customHeight="1" spans="1:6">
      <c r="A837" s="166">
        <v>21202</v>
      </c>
      <c r="B837" s="167" t="s">
        <v>710</v>
      </c>
      <c r="C837" s="168">
        <f>C838</f>
        <v>85.862409</v>
      </c>
      <c r="D837" s="168">
        <f>D838</f>
        <v>5</v>
      </c>
      <c r="E837" s="168">
        <f>E838</f>
        <v>608</v>
      </c>
      <c r="F837" s="169">
        <f t="shared" si="13"/>
        <v>14.1221067434211</v>
      </c>
    </row>
    <row r="838" s="74" customFormat="1" ht="18" customHeight="1" spans="1:6">
      <c r="A838" s="166">
        <v>2120201</v>
      </c>
      <c r="B838" s="166" t="s">
        <v>711</v>
      </c>
      <c r="C838" s="168">
        <v>85.862409</v>
      </c>
      <c r="D838" s="168">
        <v>5</v>
      </c>
      <c r="E838" s="168">
        <v>608</v>
      </c>
      <c r="F838" s="169">
        <f t="shared" si="13"/>
        <v>14.1221067434211</v>
      </c>
    </row>
    <row r="839" s="74" customFormat="1" ht="18" customHeight="1" spans="1:6">
      <c r="A839" s="166">
        <v>21203</v>
      </c>
      <c r="B839" s="167" t="s">
        <v>712</v>
      </c>
      <c r="C839" s="168">
        <f>SUM(C840:C841)</f>
        <v>5993.3</v>
      </c>
      <c r="D839" s="168">
        <f>SUM(D840:D841)</f>
        <v>5948</v>
      </c>
      <c r="E839" s="168">
        <f>SUM(E840:E841)</f>
        <v>14780</v>
      </c>
      <c r="F839" s="169">
        <f t="shared" si="13"/>
        <v>40.5500676589986</v>
      </c>
    </row>
    <row r="840" s="74" customFormat="1" ht="18" customHeight="1" spans="1:6">
      <c r="A840" s="166">
        <v>2120303</v>
      </c>
      <c r="B840" s="166" t="s">
        <v>713</v>
      </c>
      <c r="C840" s="168">
        <v>2506.42</v>
      </c>
      <c r="D840" s="168">
        <v>987</v>
      </c>
      <c r="E840" s="168">
        <v>11748</v>
      </c>
      <c r="F840" s="169">
        <f t="shared" si="13"/>
        <v>21.3348655090228</v>
      </c>
    </row>
    <row r="841" s="74" customFormat="1" ht="18" customHeight="1" spans="1:6">
      <c r="A841" s="166">
        <v>2120399</v>
      </c>
      <c r="B841" s="166" t="s">
        <v>714</v>
      </c>
      <c r="C841" s="168">
        <v>3486.88</v>
      </c>
      <c r="D841" s="168">
        <v>4961</v>
      </c>
      <c r="E841" s="168">
        <v>3032</v>
      </c>
      <c r="F841" s="169">
        <f t="shared" si="13"/>
        <v>115.002638522427</v>
      </c>
    </row>
    <row r="842" s="74" customFormat="1" ht="18" customHeight="1" spans="1:6">
      <c r="A842" s="166">
        <v>21205</v>
      </c>
      <c r="B842" s="167" t="s">
        <v>715</v>
      </c>
      <c r="C842" s="168">
        <f>C843</f>
        <v>4779.84</v>
      </c>
      <c r="D842" s="168">
        <f>D843</f>
        <v>4930</v>
      </c>
      <c r="E842" s="168">
        <f>E843</f>
        <v>2752</v>
      </c>
      <c r="F842" s="169">
        <f t="shared" si="13"/>
        <v>173.686046511628</v>
      </c>
    </row>
    <row r="843" s="74" customFormat="1" ht="18" customHeight="1" spans="1:6">
      <c r="A843" s="166">
        <v>2120501</v>
      </c>
      <c r="B843" s="166" t="s">
        <v>716</v>
      </c>
      <c r="C843" s="168">
        <v>4779.84</v>
      </c>
      <c r="D843" s="168">
        <v>4930</v>
      </c>
      <c r="E843" s="168">
        <v>2752</v>
      </c>
      <c r="F843" s="169">
        <f t="shared" si="13"/>
        <v>173.686046511628</v>
      </c>
    </row>
    <row r="844" s="74" customFormat="1" ht="18" customHeight="1" spans="1:6">
      <c r="A844" s="166">
        <v>21206</v>
      </c>
      <c r="B844" s="167" t="s">
        <v>717</v>
      </c>
      <c r="C844" s="168">
        <f>C845</f>
        <v>0</v>
      </c>
      <c r="D844" s="168">
        <f>D845</f>
        <v>0</v>
      </c>
      <c r="E844" s="168">
        <f>E845</f>
        <v>0</v>
      </c>
      <c r="F844" s="169">
        <f t="shared" si="13"/>
        <v>0</v>
      </c>
    </row>
    <row r="845" s="74" customFormat="1" ht="18" customHeight="1" spans="1:6">
      <c r="A845" s="166">
        <v>2120601</v>
      </c>
      <c r="B845" s="166" t="s">
        <v>718</v>
      </c>
      <c r="C845" s="168">
        <v>0</v>
      </c>
      <c r="D845" s="168">
        <v>0</v>
      </c>
      <c r="E845" s="168">
        <v>0</v>
      </c>
      <c r="F845" s="169">
        <f t="shared" si="13"/>
        <v>0</v>
      </c>
    </row>
    <row r="846" s="74" customFormat="1" ht="18" customHeight="1" spans="1:6">
      <c r="A846" s="166">
        <v>21299</v>
      </c>
      <c r="B846" s="167" t="s">
        <v>719</v>
      </c>
      <c r="C846" s="168">
        <f>C847</f>
        <v>741.97</v>
      </c>
      <c r="D846" s="168">
        <f>D847</f>
        <v>1757</v>
      </c>
      <c r="E846" s="168">
        <f>E847</f>
        <v>11191</v>
      </c>
      <c r="F846" s="169">
        <f t="shared" si="13"/>
        <v>6.63005986953802</v>
      </c>
    </row>
    <row r="847" s="74" customFormat="1" ht="18" customHeight="1" spans="1:6">
      <c r="A847" s="166">
        <v>2129999</v>
      </c>
      <c r="B847" s="166" t="s">
        <v>720</v>
      </c>
      <c r="C847" s="168">
        <v>741.97</v>
      </c>
      <c r="D847" s="168">
        <v>1757</v>
      </c>
      <c r="E847" s="168">
        <v>11191</v>
      </c>
      <c r="F847" s="169">
        <f t="shared" si="13"/>
        <v>6.63005986953802</v>
      </c>
    </row>
    <row r="848" s="74" customFormat="1" ht="18" customHeight="1" spans="1:6">
      <c r="A848" s="166">
        <v>213</v>
      </c>
      <c r="B848" s="167" t="s">
        <v>721</v>
      </c>
      <c r="C848" s="168">
        <f>C849+C875+C897+C925+C936+C943+C949+C952</f>
        <v>63382.904719</v>
      </c>
      <c r="D848" s="168">
        <f>D849+D875+D897+D925+D936+D943+D949+D952</f>
        <v>47635</v>
      </c>
      <c r="E848" s="168">
        <f>E849+E875+E897+E925+E936+E943+E949+E952</f>
        <v>55924</v>
      </c>
      <c r="F848" s="169">
        <f t="shared" si="13"/>
        <v>113.337573705386</v>
      </c>
    </row>
    <row r="849" s="74" customFormat="1" ht="18" customHeight="1" spans="1:6">
      <c r="A849" s="166">
        <v>21301</v>
      </c>
      <c r="B849" s="167" t="s">
        <v>722</v>
      </c>
      <c r="C849" s="168">
        <f>SUM(C850:C874)</f>
        <v>15856.733627</v>
      </c>
      <c r="D849" s="168">
        <f>SUM(D850:D874)</f>
        <v>13118</v>
      </c>
      <c r="E849" s="168">
        <f>SUM(E850:E874)</f>
        <v>11687</v>
      </c>
      <c r="F849" s="169">
        <f t="shared" si="13"/>
        <v>135.678391606058</v>
      </c>
    </row>
    <row r="850" s="74" customFormat="1" ht="18" customHeight="1" spans="1:6">
      <c r="A850" s="166">
        <v>2130101</v>
      </c>
      <c r="B850" s="166" t="s">
        <v>90</v>
      </c>
      <c r="C850" s="168">
        <v>1564.69</v>
      </c>
      <c r="D850" s="168">
        <v>589</v>
      </c>
      <c r="E850" s="168">
        <v>301</v>
      </c>
      <c r="F850" s="169">
        <f t="shared" si="13"/>
        <v>519.830564784053</v>
      </c>
    </row>
    <row r="851" s="74" customFormat="1" ht="18" customHeight="1" spans="1:6">
      <c r="A851" s="166">
        <v>2130102</v>
      </c>
      <c r="B851" s="166" t="s">
        <v>91</v>
      </c>
      <c r="C851" s="168">
        <v>0</v>
      </c>
      <c r="D851" s="168">
        <v>0</v>
      </c>
      <c r="E851" s="168">
        <v>40</v>
      </c>
      <c r="F851" s="169">
        <f t="shared" si="13"/>
        <v>0</v>
      </c>
    </row>
    <row r="852" s="74" customFormat="1" ht="18" customHeight="1" spans="1:6">
      <c r="A852" s="166">
        <v>2130103</v>
      </c>
      <c r="B852" s="166" t="s">
        <v>92</v>
      </c>
      <c r="C852" s="168">
        <v>0</v>
      </c>
      <c r="D852" s="168">
        <v>20</v>
      </c>
      <c r="E852" s="168">
        <v>15</v>
      </c>
      <c r="F852" s="169">
        <f t="shared" si="13"/>
        <v>0</v>
      </c>
    </row>
    <row r="853" s="74" customFormat="1" ht="18" customHeight="1" spans="1:6">
      <c r="A853" s="166">
        <v>2130104</v>
      </c>
      <c r="B853" s="166" t="s">
        <v>99</v>
      </c>
      <c r="C853" s="168">
        <v>1865.113627</v>
      </c>
      <c r="D853" s="168">
        <v>3524</v>
      </c>
      <c r="E853" s="168">
        <v>2303</v>
      </c>
      <c r="F853" s="169">
        <f t="shared" si="13"/>
        <v>80.9862625705601</v>
      </c>
    </row>
    <row r="854" s="74" customFormat="1" ht="18" customHeight="1" spans="1:6">
      <c r="A854" s="166">
        <v>2130105</v>
      </c>
      <c r="B854" s="166" t="s">
        <v>723</v>
      </c>
      <c r="C854" s="168">
        <v>0</v>
      </c>
      <c r="D854" s="168">
        <v>0</v>
      </c>
      <c r="E854" s="168">
        <v>0</v>
      </c>
      <c r="F854" s="169">
        <f t="shared" si="13"/>
        <v>0</v>
      </c>
    </row>
    <row r="855" s="74" customFormat="1" ht="18" customHeight="1" spans="1:6">
      <c r="A855" s="166">
        <v>2130106</v>
      </c>
      <c r="B855" s="166" t="s">
        <v>724</v>
      </c>
      <c r="C855" s="168">
        <v>0</v>
      </c>
      <c r="D855" s="168">
        <v>0</v>
      </c>
      <c r="E855" s="168">
        <v>49</v>
      </c>
      <c r="F855" s="169">
        <f t="shared" si="13"/>
        <v>0</v>
      </c>
    </row>
    <row r="856" s="74" customFormat="1" ht="18" customHeight="1" spans="1:6">
      <c r="A856" s="166">
        <v>2130108</v>
      </c>
      <c r="B856" s="166" t="s">
        <v>725</v>
      </c>
      <c r="C856" s="168">
        <v>4</v>
      </c>
      <c r="D856" s="168">
        <v>0</v>
      </c>
      <c r="E856" s="168">
        <v>0</v>
      </c>
      <c r="F856" s="169">
        <f t="shared" si="13"/>
        <v>0</v>
      </c>
    </row>
    <row r="857" s="74" customFormat="1" ht="18" customHeight="1" spans="1:6">
      <c r="A857" s="166">
        <v>2130109</v>
      </c>
      <c r="B857" s="166" t="s">
        <v>726</v>
      </c>
      <c r="C857" s="168">
        <v>0</v>
      </c>
      <c r="D857" s="168">
        <v>0</v>
      </c>
      <c r="E857" s="168">
        <v>0</v>
      </c>
      <c r="F857" s="169">
        <f t="shared" si="13"/>
        <v>0</v>
      </c>
    </row>
    <row r="858" s="74" customFormat="1" ht="18" customHeight="1" spans="1:6">
      <c r="A858" s="166">
        <v>2130110</v>
      </c>
      <c r="B858" s="166" t="s">
        <v>727</v>
      </c>
      <c r="C858" s="168">
        <v>0</v>
      </c>
      <c r="D858" s="168">
        <v>0</v>
      </c>
      <c r="E858" s="168">
        <v>0</v>
      </c>
      <c r="F858" s="169">
        <f t="shared" si="13"/>
        <v>0</v>
      </c>
    </row>
    <row r="859" s="74" customFormat="1" ht="18" customHeight="1" spans="1:6">
      <c r="A859" s="166">
        <v>2130111</v>
      </c>
      <c r="B859" s="166" t="s">
        <v>728</v>
      </c>
      <c r="C859" s="168">
        <v>0</v>
      </c>
      <c r="D859" s="168">
        <v>0</v>
      </c>
      <c r="E859" s="168">
        <v>0</v>
      </c>
      <c r="F859" s="169">
        <f t="shared" si="13"/>
        <v>0</v>
      </c>
    </row>
    <row r="860" s="74" customFormat="1" ht="18" customHeight="1" spans="1:6">
      <c r="A860" s="166">
        <v>2130112</v>
      </c>
      <c r="B860" s="166" t="s">
        <v>729</v>
      </c>
      <c r="C860" s="168">
        <v>0</v>
      </c>
      <c r="D860" s="168">
        <v>0</v>
      </c>
      <c r="E860" s="168">
        <v>0</v>
      </c>
      <c r="F860" s="169">
        <f t="shared" si="13"/>
        <v>0</v>
      </c>
    </row>
    <row r="861" s="74" customFormat="1" ht="18" customHeight="1" spans="1:6">
      <c r="A861" s="166">
        <v>2130114</v>
      </c>
      <c r="B861" s="166" t="s">
        <v>730</v>
      </c>
      <c r="C861" s="168">
        <v>0</v>
      </c>
      <c r="D861" s="168">
        <v>0</v>
      </c>
      <c r="E861" s="168">
        <v>0</v>
      </c>
      <c r="F861" s="169">
        <f t="shared" si="13"/>
        <v>0</v>
      </c>
    </row>
    <row r="862" s="74" customFormat="1" ht="18" customHeight="1" spans="1:6">
      <c r="A862" s="166">
        <v>2130119</v>
      </c>
      <c r="B862" s="166" t="s">
        <v>731</v>
      </c>
      <c r="C862" s="168">
        <v>2.06</v>
      </c>
      <c r="D862" s="168">
        <v>0</v>
      </c>
      <c r="E862" s="168">
        <v>152</v>
      </c>
      <c r="F862" s="169">
        <f t="shared" si="13"/>
        <v>1.35526315789474</v>
      </c>
    </row>
    <row r="863" s="74" customFormat="1" ht="18" customHeight="1" spans="1:6">
      <c r="A863" s="166">
        <v>2130120</v>
      </c>
      <c r="B863" s="166" t="s">
        <v>732</v>
      </c>
      <c r="C863" s="168">
        <v>0</v>
      </c>
      <c r="D863" s="168">
        <v>0</v>
      </c>
      <c r="E863" s="168">
        <v>0</v>
      </c>
      <c r="F863" s="169">
        <f t="shared" si="13"/>
        <v>0</v>
      </c>
    </row>
    <row r="864" s="74" customFormat="1" ht="18" customHeight="1" spans="1:6">
      <c r="A864" s="166">
        <v>2130121</v>
      </c>
      <c r="B864" s="166" t="s">
        <v>733</v>
      </c>
      <c r="C864" s="168">
        <v>63.3</v>
      </c>
      <c r="D864" s="168">
        <v>927</v>
      </c>
      <c r="E864" s="168">
        <v>0</v>
      </c>
      <c r="F864" s="169">
        <f t="shared" si="13"/>
        <v>0</v>
      </c>
    </row>
    <row r="865" s="74" customFormat="1" ht="18" customHeight="1" spans="1:6">
      <c r="A865" s="166">
        <v>2130122</v>
      </c>
      <c r="B865" s="166" t="s">
        <v>734</v>
      </c>
      <c r="C865" s="168">
        <v>4630.82</v>
      </c>
      <c r="D865" s="168">
        <v>0</v>
      </c>
      <c r="E865" s="168">
        <v>5368</v>
      </c>
      <c r="F865" s="169">
        <f t="shared" si="13"/>
        <v>86.2671385991058</v>
      </c>
    </row>
    <row r="866" s="74" customFormat="1" ht="18" customHeight="1" spans="1:6">
      <c r="A866" s="166">
        <v>2130124</v>
      </c>
      <c r="B866" s="166" t="s">
        <v>735</v>
      </c>
      <c r="C866" s="168">
        <v>72.41</v>
      </c>
      <c r="D866" s="168">
        <v>0</v>
      </c>
      <c r="E866" s="168">
        <v>0</v>
      </c>
      <c r="F866" s="169">
        <f t="shared" si="13"/>
        <v>0</v>
      </c>
    </row>
    <row r="867" s="74" customFormat="1" ht="18" customHeight="1" spans="1:6">
      <c r="A867" s="166">
        <v>2130125</v>
      </c>
      <c r="B867" s="166" t="s">
        <v>736</v>
      </c>
      <c r="C867" s="168">
        <v>0</v>
      </c>
      <c r="D867" s="168">
        <v>0</v>
      </c>
      <c r="E867" s="168">
        <v>0</v>
      </c>
      <c r="F867" s="169">
        <f t="shared" si="13"/>
        <v>0</v>
      </c>
    </row>
    <row r="868" s="74" customFormat="1" ht="18" customHeight="1" spans="1:6">
      <c r="A868" s="166">
        <v>2130126</v>
      </c>
      <c r="B868" s="166" t="s">
        <v>737</v>
      </c>
      <c r="C868" s="168">
        <v>0</v>
      </c>
      <c r="D868" s="168">
        <v>0</v>
      </c>
      <c r="E868" s="168">
        <v>53</v>
      </c>
      <c r="F868" s="169">
        <f t="shared" si="13"/>
        <v>0</v>
      </c>
    </row>
    <row r="869" s="74" customFormat="1" ht="18" customHeight="1" spans="1:6">
      <c r="A869" s="166">
        <v>2130135</v>
      </c>
      <c r="B869" s="166" t="s">
        <v>738</v>
      </c>
      <c r="C869" s="168">
        <v>0</v>
      </c>
      <c r="D869" s="168">
        <v>0</v>
      </c>
      <c r="E869" s="168">
        <v>0</v>
      </c>
      <c r="F869" s="169">
        <f t="shared" si="13"/>
        <v>0</v>
      </c>
    </row>
    <row r="870" s="74" customFormat="1" ht="18" customHeight="1" spans="1:6">
      <c r="A870" s="166">
        <v>2130142</v>
      </c>
      <c r="B870" s="166" t="s">
        <v>739</v>
      </c>
      <c r="C870" s="168">
        <v>0</v>
      </c>
      <c r="D870" s="168">
        <v>0</v>
      </c>
      <c r="E870" s="168">
        <v>0</v>
      </c>
      <c r="F870" s="169">
        <f t="shared" si="13"/>
        <v>0</v>
      </c>
    </row>
    <row r="871" s="74" customFormat="1" ht="18" customHeight="1" spans="1:6">
      <c r="A871" s="166">
        <v>2130148</v>
      </c>
      <c r="B871" s="166" t="s">
        <v>740</v>
      </c>
      <c r="C871" s="168">
        <v>0</v>
      </c>
      <c r="D871" s="168">
        <v>0</v>
      </c>
      <c r="E871" s="168">
        <v>0</v>
      </c>
      <c r="F871" s="169">
        <f t="shared" si="13"/>
        <v>0</v>
      </c>
    </row>
    <row r="872" s="74" customFormat="1" ht="18" customHeight="1" spans="1:6">
      <c r="A872" s="166">
        <v>2130152</v>
      </c>
      <c r="B872" s="166" t="s">
        <v>741</v>
      </c>
      <c r="C872" s="168">
        <v>0</v>
      </c>
      <c r="D872" s="168">
        <v>0</v>
      </c>
      <c r="E872" s="168">
        <v>0</v>
      </c>
      <c r="F872" s="169">
        <f t="shared" si="13"/>
        <v>0</v>
      </c>
    </row>
    <row r="873" s="74" customFormat="1" ht="18" customHeight="1" spans="1:6">
      <c r="A873" s="166">
        <v>2130153</v>
      </c>
      <c r="B873" s="166" t="s">
        <v>742</v>
      </c>
      <c r="C873" s="168">
        <v>1725</v>
      </c>
      <c r="D873" s="168">
        <v>0</v>
      </c>
      <c r="E873" s="168">
        <v>20</v>
      </c>
      <c r="F873" s="169">
        <f t="shared" si="13"/>
        <v>8625</v>
      </c>
    </row>
    <row r="874" s="74" customFormat="1" ht="18" customHeight="1" spans="1:6">
      <c r="A874" s="166">
        <v>2130199</v>
      </c>
      <c r="B874" s="166" t="s">
        <v>743</v>
      </c>
      <c r="C874" s="168">
        <f>4504.34+1425</f>
        <v>5929.34</v>
      </c>
      <c r="D874" s="168">
        <v>8058</v>
      </c>
      <c r="E874" s="168">
        <v>3386</v>
      </c>
      <c r="F874" s="169">
        <f t="shared" si="13"/>
        <v>175.113408151211</v>
      </c>
    </row>
    <row r="875" s="74" customFormat="1" ht="18" customHeight="1" spans="1:6">
      <c r="A875" s="166">
        <v>21302</v>
      </c>
      <c r="B875" s="167" t="s">
        <v>744</v>
      </c>
      <c r="C875" s="168">
        <f>SUM(C876:C896)</f>
        <v>4373.591092</v>
      </c>
      <c r="D875" s="168">
        <f>SUM(D876:D896)</f>
        <v>1741</v>
      </c>
      <c r="E875" s="168">
        <f>SUM(E876:E896)</f>
        <v>2744</v>
      </c>
      <c r="F875" s="169">
        <f t="shared" si="13"/>
        <v>159.387430466472</v>
      </c>
    </row>
    <row r="876" s="74" customFormat="1" ht="18" customHeight="1" spans="1:6">
      <c r="A876" s="166">
        <v>2130201</v>
      </c>
      <c r="B876" s="166" t="s">
        <v>90</v>
      </c>
      <c r="C876" s="168">
        <v>883.7</v>
      </c>
      <c r="D876" s="168">
        <v>241</v>
      </c>
      <c r="E876" s="168">
        <v>157</v>
      </c>
      <c r="F876" s="169">
        <f t="shared" si="13"/>
        <v>562.866242038217</v>
      </c>
    </row>
    <row r="877" s="74" customFormat="1" ht="18" customHeight="1" spans="1:6">
      <c r="A877" s="166">
        <v>2130202</v>
      </c>
      <c r="B877" s="166" t="s">
        <v>91</v>
      </c>
      <c r="C877" s="168">
        <v>12</v>
      </c>
      <c r="D877" s="168">
        <v>0</v>
      </c>
      <c r="E877" s="168">
        <v>0</v>
      </c>
      <c r="F877" s="169">
        <f t="shared" si="13"/>
        <v>0</v>
      </c>
    </row>
    <row r="878" s="74" customFormat="1" ht="18" customHeight="1" spans="1:6">
      <c r="A878" s="166">
        <v>2130203</v>
      </c>
      <c r="B878" s="166" t="s">
        <v>92</v>
      </c>
      <c r="C878" s="168">
        <v>0</v>
      </c>
      <c r="D878" s="168">
        <v>17</v>
      </c>
      <c r="E878" s="168">
        <v>0</v>
      </c>
      <c r="F878" s="169">
        <f t="shared" si="13"/>
        <v>0</v>
      </c>
    </row>
    <row r="879" s="74" customFormat="1" ht="18" customHeight="1" spans="1:6">
      <c r="A879" s="166">
        <v>2130204</v>
      </c>
      <c r="B879" s="166" t="s">
        <v>745</v>
      </c>
      <c r="C879" s="168">
        <v>673.941092</v>
      </c>
      <c r="D879" s="168">
        <v>1050</v>
      </c>
      <c r="E879" s="168">
        <v>665</v>
      </c>
      <c r="F879" s="169">
        <f t="shared" si="13"/>
        <v>101.344525112782</v>
      </c>
    </row>
    <row r="880" s="74" customFormat="1" ht="18" customHeight="1" spans="1:6">
      <c r="A880" s="166">
        <v>2130205</v>
      </c>
      <c r="B880" s="166" t="s">
        <v>746</v>
      </c>
      <c r="C880" s="168">
        <v>809.37</v>
      </c>
      <c r="D880" s="168">
        <v>0</v>
      </c>
      <c r="E880" s="168">
        <v>0</v>
      </c>
      <c r="F880" s="169">
        <f t="shared" si="13"/>
        <v>0</v>
      </c>
    </row>
    <row r="881" s="74" customFormat="1" ht="18" customHeight="1" spans="1:6">
      <c r="A881" s="166">
        <v>2130206</v>
      </c>
      <c r="B881" s="166" t="s">
        <v>747</v>
      </c>
      <c r="C881" s="168">
        <v>0</v>
      </c>
      <c r="D881" s="168">
        <v>0</v>
      </c>
      <c r="E881" s="168">
        <v>0</v>
      </c>
      <c r="F881" s="169">
        <f t="shared" si="13"/>
        <v>0</v>
      </c>
    </row>
    <row r="882" s="74" customFormat="1" ht="18" customHeight="1" spans="1:6">
      <c r="A882" s="166">
        <v>2130207</v>
      </c>
      <c r="B882" s="166" t="s">
        <v>748</v>
      </c>
      <c r="C882" s="168">
        <v>0</v>
      </c>
      <c r="D882" s="168">
        <v>0</v>
      </c>
      <c r="E882" s="168">
        <v>0</v>
      </c>
      <c r="F882" s="169">
        <f t="shared" si="13"/>
        <v>0</v>
      </c>
    </row>
    <row r="883" s="74" customFormat="1" ht="18" customHeight="1" spans="1:6">
      <c r="A883" s="166">
        <v>2130209</v>
      </c>
      <c r="B883" s="166" t="s">
        <v>749</v>
      </c>
      <c r="C883" s="168">
        <v>1420.4</v>
      </c>
      <c r="D883" s="168">
        <v>0</v>
      </c>
      <c r="E883" s="168">
        <v>0</v>
      </c>
      <c r="F883" s="169">
        <f t="shared" si="13"/>
        <v>0</v>
      </c>
    </row>
    <row r="884" s="74" customFormat="1" ht="18" customHeight="1" spans="1:6">
      <c r="A884" s="166">
        <v>2130211</v>
      </c>
      <c r="B884" s="166" t="s">
        <v>750</v>
      </c>
      <c r="C884" s="168">
        <v>0</v>
      </c>
      <c r="D884" s="168">
        <v>0</v>
      </c>
      <c r="E884" s="168">
        <v>0</v>
      </c>
      <c r="F884" s="169">
        <f t="shared" si="13"/>
        <v>0</v>
      </c>
    </row>
    <row r="885" s="74" customFormat="1" ht="18" customHeight="1" spans="1:6">
      <c r="A885" s="166">
        <v>2130212</v>
      </c>
      <c r="B885" s="166" t="s">
        <v>751</v>
      </c>
      <c r="C885" s="168">
        <v>0</v>
      </c>
      <c r="D885" s="168">
        <v>0</v>
      </c>
      <c r="E885" s="168">
        <v>0</v>
      </c>
      <c r="F885" s="169">
        <f t="shared" si="13"/>
        <v>0</v>
      </c>
    </row>
    <row r="886" s="74" customFormat="1" ht="18" customHeight="1" spans="1:6">
      <c r="A886" s="166">
        <v>2130213</v>
      </c>
      <c r="B886" s="166" t="s">
        <v>752</v>
      </c>
      <c r="C886" s="168">
        <v>0</v>
      </c>
      <c r="D886" s="168">
        <v>0</v>
      </c>
      <c r="E886" s="168">
        <v>0</v>
      </c>
      <c r="F886" s="169">
        <f t="shared" si="13"/>
        <v>0</v>
      </c>
    </row>
    <row r="887" s="74" customFormat="1" ht="18" customHeight="1" spans="1:6">
      <c r="A887" s="166">
        <v>2130217</v>
      </c>
      <c r="B887" s="166" t="s">
        <v>753</v>
      </c>
      <c r="C887" s="168">
        <v>0</v>
      </c>
      <c r="D887" s="168">
        <v>0</v>
      </c>
      <c r="E887" s="168">
        <v>0</v>
      </c>
      <c r="F887" s="169">
        <f t="shared" si="13"/>
        <v>0</v>
      </c>
    </row>
    <row r="888" s="74" customFormat="1" ht="18" customHeight="1" spans="1:6">
      <c r="A888" s="166">
        <v>2130220</v>
      </c>
      <c r="B888" s="166" t="s">
        <v>754</v>
      </c>
      <c r="C888" s="168">
        <v>0</v>
      </c>
      <c r="D888" s="168">
        <v>0</v>
      </c>
      <c r="E888" s="168">
        <v>0</v>
      </c>
      <c r="F888" s="169">
        <f t="shared" si="13"/>
        <v>0</v>
      </c>
    </row>
    <row r="889" s="74" customFormat="1" ht="18" customHeight="1" spans="1:6">
      <c r="A889" s="166">
        <v>2130221</v>
      </c>
      <c r="B889" s="166" t="s">
        <v>755</v>
      </c>
      <c r="C889" s="168">
        <v>0</v>
      </c>
      <c r="D889" s="168">
        <v>0</v>
      </c>
      <c r="E889" s="168">
        <v>0</v>
      </c>
      <c r="F889" s="169">
        <f t="shared" si="13"/>
        <v>0</v>
      </c>
    </row>
    <row r="890" s="74" customFormat="1" ht="18" customHeight="1" spans="1:6">
      <c r="A890" s="166">
        <v>2130223</v>
      </c>
      <c r="B890" s="166" t="s">
        <v>756</v>
      </c>
      <c r="C890" s="168">
        <v>0</v>
      </c>
      <c r="D890" s="168">
        <v>0</v>
      </c>
      <c r="E890" s="168">
        <v>0</v>
      </c>
      <c r="F890" s="169">
        <f t="shared" si="13"/>
        <v>0</v>
      </c>
    </row>
    <row r="891" s="74" customFormat="1" ht="18" customHeight="1" spans="1:6">
      <c r="A891" s="166">
        <v>2130226</v>
      </c>
      <c r="B891" s="166" t="s">
        <v>757</v>
      </c>
      <c r="C891" s="168">
        <v>0</v>
      </c>
      <c r="D891" s="168">
        <v>0</v>
      </c>
      <c r="E891" s="168">
        <v>0</v>
      </c>
      <c r="F891" s="169">
        <f t="shared" si="13"/>
        <v>0</v>
      </c>
    </row>
    <row r="892" s="74" customFormat="1" ht="18" customHeight="1" spans="1:6">
      <c r="A892" s="166">
        <v>2130227</v>
      </c>
      <c r="B892" s="166" t="s">
        <v>758</v>
      </c>
      <c r="C892" s="168">
        <v>0</v>
      </c>
      <c r="D892" s="168">
        <v>0</v>
      </c>
      <c r="E892" s="168">
        <v>0</v>
      </c>
      <c r="F892" s="169">
        <f t="shared" si="13"/>
        <v>0</v>
      </c>
    </row>
    <row r="893" s="74" customFormat="1" ht="18" customHeight="1" spans="1:6">
      <c r="A893" s="166">
        <v>2130234</v>
      </c>
      <c r="B893" s="166" t="s">
        <v>759</v>
      </c>
      <c r="C893" s="168">
        <v>8</v>
      </c>
      <c r="D893" s="168">
        <v>300</v>
      </c>
      <c r="E893" s="168">
        <v>166</v>
      </c>
      <c r="F893" s="169">
        <f t="shared" si="13"/>
        <v>4.81927710843374</v>
      </c>
    </row>
    <row r="894" s="74" customFormat="1" ht="18" customHeight="1" spans="1:6">
      <c r="A894" s="166">
        <v>2130236</v>
      </c>
      <c r="B894" s="166" t="s">
        <v>760</v>
      </c>
      <c r="C894" s="168">
        <v>0</v>
      </c>
      <c r="D894" s="168">
        <v>0</v>
      </c>
      <c r="E894" s="168">
        <v>0</v>
      </c>
      <c r="F894" s="169">
        <f t="shared" si="13"/>
        <v>0</v>
      </c>
    </row>
    <row r="895" s="74" customFormat="1" ht="18" customHeight="1" spans="1:6">
      <c r="A895" s="166">
        <v>2130237</v>
      </c>
      <c r="B895" s="166" t="s">
        <v>729</v>
      </c>
      <c r="C895" s="168">
        <v>0</v>
      </c>
      <c r="D895" s="168">
        <v>0</v>
      </c>
      <c r="E895" s="168">
        <v>0</v>
      </c>
      <c r="F895" s="169">
        <f t="shared" si="13"/>
        <v>0</v>
      </c>
    </row>
    <row r="896" s="74" customFormat="1" ht="18" customHeight="1" spans="1:6">
      <c r="A896" s="166">
        <v>2130299</v>
      </c>
      <c r="B896" s="166" t="s">
        <v>761</v>
      </c>
      <c r="C896" s="168">
        <v>566.18</v>
      </c>
      <c r="D896" s="168">
        <v>133</v>
      </c>
      <c r="E896" s="168">
        <v>1756</v>
      </c>
      <c r="F896" s="169">
        <f t="shared" si="13"/>
        <v>32.2425968109339</v>
      </c>
    </row>
    <row r="897" s="74" customFormat="1" ht="18" customHeight="1" spans="1:6">
      <c r="A897" s="166">
        <v>21303</v>
      </c>
      <c r="B897" s="167" t="s">
        <v>762</v>
      </c>
      <c r="C897" s="168">
        <f>SUM(C898:C924)</f>
        <v>8043.24</v>
      </c>
      <c r="D897" s="168">
        <f>SUM(D898:D924)</f>
        <v>7557</v>
      </c>
      <c r="E897" s="168">
        <f>SUM(E898:E924)</f>
        <v>9615</v>
      </c>
      <c r="F897" s="169">
        <f t="shared" si="13"/>
        <v>83.6530421216849</v>
      </c>
    </row>
    <row r="898" s="74" customFormat="1" ht="18" customHeight="1" spans="1:6">
      <c r="A898" s="166">
        <v>2130301</v>
      </c>
      <c r="B898" s="166" t="s">
        <v>90</v>
      </c>
      <c r="C898" s="168">
        <v>1073.1</v>
      </c>
      <c r="D898" s="168">
        <v>110</v>
      </c>
      <c r="E898" s="168">
        <v>148</v>
      </c>
      <c r="F898" s="169">
        <f t="shared" si="13"/>
        <v>725.067567567567</v>
      </c>
    </row>
    <row r="899" s="74" customFormat="1" ht="18" customHeight="1" spans="1:6">
      <c r="A899" s="166">
        <v>2130302</v>
      </c>
      <c r="B899" s="166" t="s">
        <v>91</v>
      </c>
      <c r="C899" s="168">
        <v>0</v>
      </c>
      <c r="D899" s="168">
        <v>0</v>
      </c>
      <c r="E899" s="168">
        <v>0</v>
      </c>
      <c r="F899" s="169">
        <f t="shared" si="13"/>
        <v>0</v>
      </c>
    </row>
    <row r="900" s="74" customFormat="1" ht="18" customHeight="1" spans="1:6">
      <c r="A900" s="166">
        <v>2130303</v>
      </c>
      <c r="B900" s="166" t="s">
        <v>92</v>
      </c>
      <c r="C900" s="168">
        <v>0</v>
      </c>
      <c r="D900" s="168">
        <v>0</v>
      </c>
      <c r="E900" s="168">
        <v>0</v>
      </c>
      <c r="F900" s="169">
        <f t="shared" ref="F900:F963" si="14">IF(E900=0,0,C900/E900*100)</f>
        <v>0</v>
      </c>
    </row>
    <row r="901" s="74" customFormat="1" ht="18" customHeight="1" spans="1:6">
      <c r="A901" s="166">
        <v>2130304</v>
      </c>
      <c r="B901" s="166" t="s">
        <v>763</v>
      </c>
      <c r="C901" s="168">
        <v>0</v>
      </c>
      <c r="D901" s="168">
        <v>0</v>
      </c>
      <c r="E901" s="168">
        <v>0</v>
      </c>
      <c r="F901" s="169">
        <f t="shared" si="14"/>
        <v>0</v>
      </c>
    </row>
    <row r="902" s="74" customFormat="1" ht="18" customHeight="1" spans="1:6">
      <c r="A902" s="166">
        <v>2130305</v>
      </c>
      <c r="B902" s="166" t="s">
        <v>764</v>
      </c>
      <c r="C902" s="168">
        <v>174.4</v>
      </c>
      <c r="D902" s="168">
        <v>400</v>
      </c>
      <c r="E902" s="168">
        <v>26</v>
      </c>
      <c r="F902" s="169">
        <f t="shared" si="14"/>
        <v>670.769230769231</v>
      </c>
    </row>
    <row r="903" s="74" customFormat="1" ht="18" customHeight="1" spans="1:6">
      <c r="A903" s="166">
        <v>2130306</v>
      </c>
      <c r="B903" s="166" t="s">
        <v>765</v>
      </c>
      <c r="C903" s="168">
        <v>79.86</v>
      </c>
      <c r="D903" s="168">
        <v>50</v>
      </c>
      <c r="E903" s="168">
        <v>58</v>
      </c>
      <c r="F903" s="169">
        <f t="shared" si="14"/>
        <v>137.689655172414</v>
      </c>
    </row>
    <row r="904" s="74" customFormat="1" ht="18" customHeight="1" spans="1:6">
      <c r="A904" s="166">
        <v>2130307</v>
      </c>
      <c r="B904" s="166" t="s">
        <v>766</v>
      </c>
      <c r="C904" s="168">
        <v>0</v>
      </c>
      <c r="D904" s="168">
        <v>0</v>
      </c>
      <c r="E904" s="168">
        <v>0</v>
      </c>
      <c r="F904" s="169">
        <f t="shared" si="14"/>
        <v>0</v>
      </c>
    </row>
    <row r="905" s="74" customFormat="1" ht="18" customHeight="1" spans="1:6">
      <c r="A905" s="166">
        <v>2130308</v>
      </c>
      <c r="B905" s="166" t="s">
        <v>767</v>
      </c>
      <c r="C905" s="168">
        <v>0</v>
      </c>
      <c r="D905" s="168">
        <v>0</v>
      </c>
      <c r="E905" s="168">
        <v>0</v>
      </c>
      <c r="F905" s="169">
        <f t="shared" si="14"/>
        <v>0</v>
      </c>
    </row>
    <row r="906" s="74" customFormat="1" ht="18" customHeight="1" spans="1:6">
      <c r="A906" s="166">
        <v>2130309</v>
      </c>
      <c r="B906" s="166" t="s">
        <v>768</v>
      </c>
      <c r="C906" s="168">
        <v>0</v>
      </c>
      <c r="D906" s="168">
        <v>67</v>
      </c>
      <c r="E906" s="168">
        <v>1</v>
      </c>
      <c r="F906" s="169">
        <f t="shared" si="14"/>
        <v>0</v>
      </c>
    </row>
    <row r="907" s="74" customFormat="1" ht="18" customHeight="1" spans="1:6">
      <c r="A907" s="166">
        <v>2130310</v>
      </c>
      <c r="B907" s="166" t="s">
        <v>769</v>
      </c>
      <c r="C907" s="168">
        <v>0</v>
      </c>
      <c r="D907" s="168">
        <v>50</v>
      </c>
      <c r="E907" s="168">
        <v>11</v>
      </c>
      <c r="F907" s="169">
        <f t="shared" si="14"/>
        <v>0</v>
      </c>
    </row>
    <row r="908" s="74" customFormat="1" ht="18" customHeight="1" spans="1:6">
      <c r="A908" s="166">
        <v>2130311</v>
      </c>
      <c r="B908" s="166" t="s">
        <v>770</v>
      </c>
      <c r="C908" s="168">
        <v>0</v>
      </c>
      <c r="D908" s="168">
        <v>99</v>
      </c>
      <c r="E908" s="168">
        <v>65</v>
      </c>
      <c r="F908" s="169">
        <f t="shared" si="14"/>
        <v>0</v>
      </c>
    </row>
    <row r="909" s="74" customFormat="1" ht="18" customHeight="1" spans="1:6">
      <c r="A909" s="166">
        <v>2130312</v>
      </c>
      <c r="B909" s="166" t="s">
        <v>771</v>
      </c>
      <c r="C909" s="168">
        <v>0</v>
      </c>
      <c r="D909" s="168">
        <v>0</v>
      </c>
      <c r="E909" s="168">
        <v>0</v>
      </c>
      <c r="F909" s="169">
        <f t="shared" si="14"/>
        <v>0</v>
      </c>
    </row>
    <row r="910" s="74" customFormat="1" ht="18" customHeight="1" spans="1:6">
      <c r="A910" s="166">
        <v>2130313</v>
      </c>
      <c r="B910" s="166" t="s">
        <v>772</v>
      </c>
      <c r="C910" s="168">
        <v>0</v>
      </c>
      <c r="D910" s="168">
        <v>0</v>
      </c>
      <c r="E910" s="168">
        <v>0</v>
      </c>
      <c r="F910" s="169">
        <f t="shared" si="14"/>
        <v>0</v>
      </c>
    </row>
    <row r="911" s="74" customFormat="1" ht="18" customHeight="1" spans="1:6">
      <c r="A911" s="166">
        <v>2130314</v>
      </c>
      <c r="B911" s="166" t="s">
        <v>773</v>
      </c>
      <c r="C911" s="168">
        <v>35</v>
      </c>
      <c r="D911" s="168">
        <v>0</v>
      </c>
      <c r="E911" s="168">
        <v>962</v>
      </c>
      <c r="F911" s="169">
        <f t="shared" si="14"/>
        <v>3.63825363825364</v>
      </c>
    </row>
    <row r="912" s="74" customFormat="1" ht="18" customHeight="1" spans="1:6">
      <c r="A912" s="166">
        <v>2130315</v>
      </c>
      <c r="B912" s="166" t="s">
        <v>774</v>
      </c>
      <c r="C912" s="168">
        <v>0</v>
      </c>
      <c r="D912" s="168">
        <v>0</v>
      </c>
      <c r="E912" s="168">
        <v>0</v>
      </c>
      <c r="F912" s="169">
        <f t="shared" si="14"/>
        <v>0</v>
      </c>
    </row>
    <row r="913" s="74" customFormat="1" ht="18" customHeight="1" spans="1:6">
      <c r="A913" s="166">
        <v>2130316</v>
      </c>
      <c r="B913" s="166" t="s">
        <v>775</v>
      </c>
      <c r="C913" s="168">
        <v>4353.83</v>
      </c>
      <c r="D913" s="168">
        <v>3826</v>
      </c>
      <c r="E913" s="168">
        <v>2803</v>
      </c>
      <c r="F913" s="169">
        <f t="shared" si="14"/>
        <v>155.327506243311</v>
      </c>
    </row>
    <row r="914" s="74" customFormat="1" ht="18" customHeight="1" spans="1:6">
      <c r="A914" s="166">
        <v>2130317</v>
      </c>
      <c r="B914" s="166" t="s">
        <v>776</v>
      </c>
      <c r="C914" s="168">
        <v>642.74</v>
      </c>
      <c r="D914" s="168">
        <v>966</v>
      </c>
      <c r="E914" s="168">
        <v>869</v>
      </c>
      <c r="F914" s="169">
        <f t="shared" si="14"/>
        <v>73.9631760644419</v>
      </c>
    </row>
    <row r="915" s="74" customFormat="1" ht="18" customHeight="1" spans="1:6">
      <c r="A915" s="166">
        <v>2130318</v>
      </c>
      <c r="B915" s="166" t="s">
        <v>777</v>
      </c>
      <c r="C915" s="168">
        <v>0</v>
      </c>
      <c r="D915" s="168">
        <v>0</v>
      </c>
      <c r="E915" s="168">
        <v>0</v>
      </c>
      <c r="F915" s="169">
        <f t="shared" si="14"/>
        <v>0</v>
      </c>
    </row>
    <row r="916" s="74" customFormat="1" ht="18" customHeight="1" spans="1:6">
      <c r="A916" s="166">
        <v>2130319</v>
      </c>
      <c r="B916" s="166" t="s">
        <v>778</v>
      </c>
      <c r="C916" s="168">
        <v>0</v>
      </c>
      <c r="D916" s="168">
        <v>0</v>
      </c>
      <c r="E916" s="168">
        <v>178</v>
      </c>
      <c r="F916" s="169">
        <f t="shared" si="14"/>
        <v>0</v>
      </c>
    </row>
    <row r="917" s="74" customFormat="1" ht="18" customHeight="1" spans="1:6">
      <c r="A917" s="166">
        <v>2130321</v>
      </c>
      <c r="B917" s="166" t="s">
        <v>779</v>
      </c>
      <c r="C917" s="168">
        <v>0</v>
      </c>
      <c r="D917" s="168">
        <v>1</v>
      </c>
      <c r="E917" s="168">
        <v>1</v>
      </c>
      <c r="F917" s="169">
        <f t="shared" si="14"/>
        <v>0</v>
      </c>
    </row>
    <row r="918" s="74" customFormat="1" ht="18" customHeight="1" spans="1:6">
      <c r="A918" s="166">
        <v>2130322</v>
      </c>
      <c r="B918" s="166" t="s">
        <v>780</v>
      </c>
      <c r="C918" s="168">
        <v>0</v>
      </c>
      <c r="D918" s="168">
        <v>0</v>
      </c>
      <c r="E918" s="168">
        <v>0</v>
      </c>
      <c r="F918" s="169">
        <f t="shared" si="14"/>
        <v>0</v>
      </c>
    </row>
    <row r="919" s="74" customFormat="1" ht="18" customHeight="1" spans="1:6">
      <c r="A919" s="166">
        <v>2130333</v>
      </c>
      <c r="B919" s="166" t="s">
        <v>756</v>
      </c>
      <c r="C919" s="168">
        <v>0</v>
      </c>
      <c r="D919" s="168">
        <v>0</v>
      </c>
      <c r="E919" s="168">
        <v>0</v>
      </c>
      <c r="F919" s="169">
        <f t="shared" si="14"/>
        <v>0</v>
      </c>
    </row>
    <row r="920" s="74" customFormat="1" ht="18" customHeight="1" spans="1:6">
      <c r="A920" s="166">
        <v>2130334</v>
      </c>
      <c r="B920" s="166" t="s">
        <v>781</v>
      </c>
      <c r="C920" s="168">
        <v>0</v>
      </c>
      <c r="D920" s="168">
        <v>0</v>
      </c>
      <c r="E920" s="168">
        <v>50</v>
      </c>
      <c r="F920" s="169">
        <f t="shared" si="14"/>
        <v>0</v>
      </c>
    </row>
    <row r="921" s="74" customFormat="1" ht="18" customHeight="1" spans="1:6">
      <c r="A921" s="166">
        <v>2130335</v>
      </c>
      <c r="B921" s="166" t="s">
        <v>782</v>
      </c>
      <c r="C921" s="168">
        <v>0</v>
      </c>
      <c r="D921" s="168">
        <v>0</v>
      </c>
      <c r="E921" s="168">
        <v>0</v>
      </c>
      <c r="F921" s="169">
        <f t="shared" si="14"/>
        <v>0</v>
      </c>
    </row>
    <row r="922" s="74" customFormat="1" ht="18" customHeight="1" spans="1:6">
      <c r="A922" s="166">
        <v>2130336</v>
      </c>
      <c r="B922" s="166" t="s">
        <v>783</v>
      </c>
      <c r="C922" s="168">
        <v>0</v>
      </c>
      <c r="D922" s="168">
        <v>0</v>
      </c>
      <c r="E922" s="168">
        <v>0</v>
      </c>
      <c r="F922" s="169">
        <f t="shared" si="14"/>
        <v>0</v>
      </c>
    </row>
    <row r="923" s="74" customFormat="1" ht="18" customHeight="1" spans="1:6">
      <c r="A923" s="166">
        <v>2130337</v>
      </c>
      <c r="B923" s="166" t="s">
        <v>784</v>
      </c>
      <c r="C923" s="168">
        <v>0</v>
      </c>
      <c r="D923" s="168">
        <v>0</v>
      </c>
      <c r="E923" s="168">
        <v>0</v>
      </c>
      <c r="F923" s="169">
        <f t="shared" si="14"/>
        <v>0</v>
      </c>
    </row>
    <row r="924" s="74" customFormat="1" ht="18" customHeight="1" spans="1:6">
      <c r="A924" s="166">
        <v>2130399</v>
      </c>
      <c r="B924" s="166" t="s">
        <v>785</v>
      </c>
      <c r="C924" s="168">
        <v>1684.31</v>
      </c>
      <c r="D924" s="168">
        <v>1988</v>
      </c>
      <c r="E924" s="168">
        <v>4443</v>
      </c>
      <c r="F924" s="169">
        <f t="shared" si="14"/>
        <v>37.9092955210443</v>
      </c>
    </row>
    <row r="925" s="74" customFormat="1" ht="18" customHeight="1" spans="1:6">
      <c r="A925" s="166">
        <v>21305</v>
      </c>
      <c r="B925" s="167" t="s">
        <v>786</v>
      </c>
      <c r="C925" s="168">
        <f>SUM(C926:C935)</f>
        <v>25643.89</v>
      </c>
      <c r="D925" s="168">
        <f>SUM(D926:D935)</f>
        <v>17243</v>
      </c>
      <c r="E925" s="168">
        <f>SUM(E926:E935)</f>
        <v>26437</v>
      </c>
      <c r="F925" s="169">
        <f t="shared" si="14"/>
        <v>97</v>
      </c>
    </row>
    <row r="926" s="74" customFormat="1" ht="18" customHeight="1" spans="1:6">
      <c r="A926" s="166">
        <v>2130501</v>
      </c>
      <c r="B926" s="166" t="s">
        <v>90</v>
      </c>
      <c r="C926" s="168">
        <v>108.33</v>
      </c>
      <c r="D926" s="168">
        <v>157</v>
      </c>
      <c r="E926" s="168">
        <v>449</v>
      </c>
      <c r="F926" s="169">
        <f t="shared" si="14"/>
        <v>24.1269487750557</v>
      </c>
    </row>
    <row r="927" s="74" customFormat="1" ht="18" customHeight="1" spans="1:6">
      <c r="A927" s="166">
        <v>2130502</v>
      </c>
      <c r="B927" s="166" t="s">
        <v>91</v>
      </c>
      <c r="C927" s="168">
        <v>0</v>
      </c>
      <c r="D927" s="168">
        <v>0</v>
      </c>
      <c r="E927" s="168">
        <v>0</v>
      </c>
      <c r="F927" s="169">
        <f t="shared" si="14"/>
        <v>0</v>
      </c>
    </row>
    <row r="928" s="74" customFormat="1" ht="18" customHeight="1" spans="1:6">
      <c r="A928" s="166">
        <v>2130503</v>
      </c>
      <c r="B928" s="166" t="s">
        <v>92</v>
      </c>
      <c r="C928" s="168">
        <v>200</v>
      </c>
      <c r="D928" s="168">
        <v>0</v>
      </c>
      <c r="E928" s="168">
        <v>0</v>
      </c>
      <c r="F928" s="169">
        <f t="shared" si="14"/>
        <v>0</v>
      </c>
    </row>
    <row r="929" s="74" customFormat="1" ht="18" customHeight="1" spans="1:6">
      <c r="A929" s="166">
        <v>2130504</v>
      </c>
      <c r="B929" s="166" t="s">
        <v>787</v>
      </c>
      <c r="C929" s="168">
        <v>2583.64</v>
      </c>
      <c r="D929" s="168">
        <v>5632</v>
      </c>
      <c r="E929" s="168">
        <v>3677</v>
      </c>
      <c r="F929" s="169">
        <f t="shared" si="14"/>
        <v>70.2648898558608</v>
      </c>
    </row>
    <row r="930" s="74" customFormat="1" ht="18" customHeight="1" spans="1:6">
      <c r="A930" s="166">
        <v>2130505</v>
      </c>
      <c r="B930" s="166" t="s">
        <v>788</v>
      </c>
      <c r="C930" s="168">
        <v>20452.66</v>
      </c>
      <c r="D930" s="168">
        <v>9029</v>
      </c>
      <c r="E930" s="168">
        <v>21119</v>
      </c>
      <c r="F930" s="169">
        <f t="shared" si="14"/>
        <v>96.8448316681661</v>
      </c>
    </row>
    <row r="931" s="74" customFormat="1" ht="18" customHeight="1" spans="1:6">
      <c r="A931" s="166">
        <v>2130506</v>
      </c>
      <c r="B931" s="166" t="s">
        <v>789</v>
      </c>
      <c r="C931" s="168">
        <v>0</v>
      </c>
      <c r="D931" s="168">
        <v>0</v>
      </c>
      <c r="E931" s="168">
        <v>0</v>
      </c>
      <c r="F931" s="169">
        <f t="shared" si="14"/>
        <v>0</v>
      </c>
    </row>
    <row r="932" s="74" customFormat="1" ht="18" customHeight="1" spans="1:6">
      <c r="A932" s="166">
        <v>2130507</v>
      </c>
      <c r="B932" s="166" t="s">
        <v>790</v>
      </c>
      <c r="C932" s="168">
        <v>0</v>
      </c>
      <c r="D932" s="168">
        <v>0</v>
      </c>
      <c r="E932" s="168">
        <v>94</v>
      </c>
      <c r="F932" s="169">
        <f t="shared" si="14"/>
        <v>0</v>
      </c>
    </row>
    <row r="933" s="74" customFormat="1" ht="18" customHeight="1" spans="1:6">
      <c r="A933" s="166">
        <v>2130508</v>
      </c>
      <c r="B933" s="166" t="s">
        <v>791</v>
      </c>
      <c r="C933" s="168">
        <v>0</v>
      </c>
      <c r="D933" s="168">
        <v>0</v>
      </c>
      <c r="E933" s="168">
        <v>0</v>
      </c>
      <c r="F933" s="169">
        <f t="shared" si="14"/>
        <v>0</v>
      </c>
    </row>
    <row r="934" s="74" customFormat="1" ht="18" customHeight="1" spans="1:6">
      <c r="A934" s="166">
        <v>2130550</v>
      </c>
      <c r="B934" s="166" t="s">
        <v>99</v>
      </c>
      <c r="C934" s="168">
        <v>44.04</v>
      </c>
      <c r="D934" s="168">
        <v>131</v>
      </c>
      <c r="E934" s="168">
        <v>103</v>
      </c>
      <c r="F934" s="169">
        <f t="shared" si="14"/>
        <v>42.7572815533981</v>
      </c>
    </row>
    <row r="935" s="74" customFormat="1" ht="18" customHeight="1" spans="1:6">
      <c r="A935" s="166">
        <v>2130599</v>
      </c>
      <c r="B935" s="166" t="s">
        <v>792</v>
      </c>
      <c r="C935" s="168">
        <v>2255.22</v>
      </c>
      <c r="D935" s="168">
        <v>2294</v>
      </c>
      <c r="E935" s="168">
        <v>995</v>
      </c>
      <c r="F935" s="169">
        <f t="shared" si="14"/>
        <v>226.65527638191</v>
      </c>
    </row>
    <row r="936" s="74" customFormat="1" ht="18" customHeight="1" spans="1:6">
      <c r="A936" s="166">
        <v>21307</v>
      </c>
      <c r="B936" s="167" t="s">
        <v>793</v>
      </c>
      <c r="C936" s="168">
        <f>SUM(C937:C942)</f>
        <v>8640.71</v>
      </c>
      <c r="D936" s="168">
        <f>SUM(D937:D942)</f>
        <v>6892</v>
      </c>
      <c r="E936" s="168">
        <f>SUM(E937:E942)</f>
        <v>2406</v>
      </c>
      <c r="F936" s="169">
        <f t="shared" si="14"/>
        <v>359.131753948462</v>
      </c>
    </row>
    <row r="937" s="74" customFormat="1" ht="18" customHeight="1" spans="1:6">
      <c r="A937" s="166">
        <v>2130701</v>
      </c>
      <c r="B937" s="166" t="s">
        <v>794</v>
      </c>
      <c r="C937" s="168">
        <v>0</v>
      </c>
      <c r="D937" s="168">
        <v>0</v>
      </c>
      <c r="E937" s="168">
        <v>0</v>
      </c>
      <c r="F937" s="169">
        <f t="shared" si="14"/>
        <v>0</v>
      </c>
    </row>
    <row r="938" s="74" customFormat="1" ht="18" customHeight="1" spans="1:6">
      <c r="A938" s="166">
        <v>2130704</v>
      </c>
      <c r="B938" s="166" t="s">
        <v>795</v>
      </c>
      <c r="C938" s="168">
        <v>0</v>
      </c>
      <c r="D938" s="168">
        <v>0</v>
      </c>
      <c r="E938" s="168">
        <v>0</v>
      </c>
      <c r="F938" s="169">
        <f t="shared" si="14"/>
        <v>0</v>
      </c>
    </row>
    <row r="939" s="74" customFormat="1" ht="18" customHeight="1" spans="1:6">
      <c r="A939" s="166">
        <v>2130705</v>
      </c>
      <c r="B939" s="166" t="s">
        <v>796</v>
      </c>
      <c r="C939" s="168">
        <v>8470.71</v>
      </c>
      <c r="D939" s="168">
        <v>6892</v>
      </c>
      <c r="E939" s="168">
        <v>2396</v>
      </c>
      <c r="F939" s="169">
        <f t="shared" si="14"/>
        <v>353.535475792988</v>
      </c>
    </row>
    <row r="940" s="74" customFormat="1" ht="18" customHeight="1" spans="1:6">
      <c r="A940" s="166">
        <v>2130706</v>
      </c>
      <c r="B940" s="166" t="s">
        <v>797</v>
      </c>
      <c r="C940" s="168">
        <v>170</v>
      </c>
      <c r="D940" s="168">
        <v>0</v>
      </c>
      <c r="E940" s="168">
        <v>10</v>
      </c>
      <c r="F940" s="169">
        <f t="shared" si="14"/>
        <v>1700</v>
      </c>
    </row>
    <row r="941" s="74" customFormat="1" ht="18" customHeight="1" spans="1:6">
      <c r="A941" s="166">
        <v>2130707</v>
      </c>
      <c r="B941" s="166" t="s">
        <v>798</v>
      </c>
      <c r="C941" s="168">
        <v>0</v>
      </c>
      <c r="D941" s="168">
        <v>0</v>
      </c>
      <c r="E941" s="168">
        <v>0</v>
      </c>
      <c r="F941" s="169">
        <f t="shared" si="14"/>
        <v>0</v>
      </c>
    </row>
    <row r="942" s="74" customFormat="1" ht="18" customHeight="1" spans="1:6">
      <c r="A942" s="166">
        <v>2130799</v>
      </c>
      <c r="B942" s="166" t="s">
        <v>799</v>
      </c>
      <c r="C942" s="168">
        <v>0</v>
      </c>
      <c r="D942" s="168">
        <v>0</v>
      </c>
      <c r="E942" s="168">
        <v>0</v>
      </c>
      <c r="F942" s="169">
        <f t="shared" si="14"/>
        <v>0</v>
      </c>
    </row>
    <row r="943" s="74" customFormat="1" ht="18" customHeight="1" spans="1:6">
      <c r="A943" s="166">
        <v>21308</v>
      </c>
      <c r="B943" s="167" t="s">
        <v>800</v>
      </c>
      <c r="C943" s="168">
        <f>SUM(C944:C948)</f>
        <v>450</v>
      </c>
      <c r="D943" s="168">
        <f>SUM(D944:D948)</f>
        <v>15</v>
      </c>
      <c r="E943" s="168">
        <f>SUM(E944:E948)</f>
        <v>5</v>
      </c>
      <c r="F943" s="169">
        <f t="shared" si="14"/>
        <v>9000</v>
      </c>
    </row>
    <row r="944" s="74" customFormat="1" ht="18" customHeight="1" spans="1:6">
      <c r="A944" s="166">
        <v>2130801</v>
      </c>
      <c r="B944" s="166" t="s">
        <v>801</v>
      </c>
      <c r="C944" s="168">
        <v>0</v>
      </c>
      <c r="D944" s="168">
        <v>0</v>
      </c>
      <c r="E944" s="168">
        <v>0</v>
      </c>
      <c r="F944" s="169">
        <f t="shared" si="14"/>
        <v>0</v>
      </c>
    </row>
    <row r="945" s="74" customFormat="1" ht="18" customHeight="1" spans="1:6">
      <c r="A945" s="166">
        <v>2130803</v>
      </c>
      <c r="B945" s="166" t="s">
        <v>802</v>
      </c>
      <c r="C945" s="168">
        <v>0</v>
      </c>
      <c r="D945" s="168">
        <v>0</v>
      </c>
      <c r="E945" s="168">
        <v>0</v>
      </c>
      <c r="F945" s="169">
        <f t="shared" si="14"/>
        <v>0</v>
      </c>
    </row>
    <row r="946" s="74" customFormat="1" ht="18" customHeight="1" spans="1:6">
      <c r="A946" s="166">
        <v>2130804</v>
      </c>
      <c r="B946" s="166" t="s">
        <v>803</v>
      </c>
      <c r="C946" s="168">
        <v>0</v>
      </c>
      <c r="D946" s="168">
        <v>0</v>
      </c>
      <c r="E946" s="168">
        <v>0</v>
      </c>
      <c r="F946" s="169">
        <f t="shared" si="14"/>
        <v>0</v>
      </c>
    </row>
    <row r="947" s="74" customFormat="1" ht="18" customHeight="1" spans="1:6">
      <c r="A947" s="166">
        <v>2130805</v>
      </c>
      <c r="B947" s="166" t="s">
        <v>804</v>
      </c>
      <c r="C947" s="168">
        <v>0</v>
      </c>
      <c r="D947" s="168">
        <v>0</v>
      </c>
      <c r="E947" s="168">
        <v>0</v>
      </c>
      <c r="F947" s="169">
        <f t="shared" si="14"/>
        <v>0</v>
      </c>
    </row>
    <row r="948" s="74" customFormat="1" ht="18" customHeight="1" spans="1:6">
      <c r="A948" s="166">
        <v>2130899</v>
      </c>
      <c r="B948" s="166" t="s">
        <v>805</v>
      </c>
      <c r="C948" s="168">
        <v>450</v>
      </c>
      <c r="D948" s="168">
        <v>15</v>
      </c>
      <c r="E948" s="168">
        <v>5</v>
      </c>
      <c r="F948" s="169">
        <f t="shared" si="14"/>
        <v>9000</v>
      </c>
    </row>
    <row r="949" s="74" customFormat="1" ht="18" customHeight="1" spans="1:6">
      <c r="A949" s="166">
        <v>21309</v>
      </c>
      <c r="B949" s="167" t="s">
        <v>806</v>
      </c>
      <c r="C949" s="168">
        <f>SUM(C950:C951)</f>
        <v>0</v>
      </c>
      <c r="D949" s="168">
        <f>SUM(D950:D951)</f>
        <v>0</v>
      </c>
      <c r="E949" s="168">
        <f>SUM(E950:E951)</f>
        <v>0</v>
      </c>
      <c r="F949" s="169">
        <f t="shared" si="14"/>
        <v>0</v>
      </c>
    </row>
    <row r="950" s="74" customFormat="1" ht="18" customHeight="1" spans="1:6">
      <c r="A950" s="166">
        <v>2130901</v>
      </c>
      <c r="B950" s="166" t="s">
        <v>807</v>
      </c>
      <c r="C950" s="168">
        <v>0</v>
      </c>
      <c r="D950" s="168">
        <v>0</v>
      </c>
      <c r="E950" s="168">
        <v>0</v>
      </c>
      <c r="F950" s="169">
        <f t="shared" si="14"/>
        <v>0</v>
      </c>
    </row>
    <row r="951" s="74" customFormat="1" ht="18" customHeight="1" spans="1:6">
      <c r="A951" s="166">
        <v>2130999</v>
      </c>
      <c r="B951" s="166" t="s">
        <v>808</v>
      </c>
      <c r="C951" s="168">
        <v>0</v>
      </c>
      <c r="D951" s="168">
        <v>0</v>
      </c>
      <c r="E951" s="168">
        <v>0</v>
      </c>
      <c r="F951" s="169">
        <f t="shared" si="14"/>
        <v>0</v>
      </c>
    </row>
    <row r="952" s="74" customFormat="1" ht="18" customHeight="1" spans="1:6">
      <c r="A952" s="166">
        <v>21399</v>
      </c>
      <c r="B952" s="167" t="s">
        <v>809</v>
      </c>
      <c r="C952" s="168">
        <f>SUM(C953:C954)</f>
        <v>374.74</v>
      </c>
      <c r="D952" s="168">
        <f>SUM(D953:D954)</f>
        <v>1069</v>
      </c>
      <c r="E952" s="168">
        <f>SUM(E953:E954)</f>
        <v>3030</v>
      </c>
      <c r="F952" s="169">
        <f t="shared" si="14"/>
        <v>12.3676567656766</v>
      </c>
    </row>
    <row r="953" s="74" customFormat="1" ht="18" customHeight="1" spans="1:6">
      <c r="A953" s="166">
        <v>2139901</v>
      </c>
      <c r="B953" s="166" t="s">
        <v>810</v>
      </c>
      <c r="C953" s="168">
        <v>0</v>
      </c>
      <c r="D953" s="168">
        <v>0</v>
      </c>
      <c r="E953" s="168">
        <v>0</v>
      </c>
      <c r="F953" s="169">
        <f t="shared" si="14"/>
        <v>0</v>
      </c>
    </row>
    <row r="954" s="74" customFormat="1" ht="18" customHeight="1" spans="1:6">
      <c r="A954" s="166">
        <v>2139999</v>
      </c>
      <c r="B954" s="166" t="s">
        <v>811</v>
      </c>
      <c r="C954" s="168">
        <v>374.74</v>
      </c>
      <c r="D954" s="168">
        <v>1069</v>
      </c>
      <c r="E954" s="168">
        <v>3030</v>
      </c>
      <c r="F954" s="169">
        <f t="shared" si="14"/>
        <v>12.3676567656766</v>
      </c>
    </row>
    <row r="955" s="74" customFormat="1" ht="18" customHeight="1" spans="1:6">
      <c r="A955" s="166">
        <v>214</v>
      </c>
      <c r="B955" s="167" t="s">
        <v>812</v>
      </c>
      <c r="C955" s="168">
        <f>C956+C978+C988+C998+C1005+C1010</f>
        <v>16736.14</v>
      </c>
      <c r="D955" s="168">
        <f>D956+D978+D988+D998+D1005+D1010</f>
        <v>10205</v>
      </c>
      <c r="E955" s="168">
        <f>E956+E978+E988+E998+E1005+E1010</f>
        <v>8838</v>
      </c>
      <c r="F955" s="169">
        <f t="shared" si="14"/>
        <v>189.365693595836</v>
      </c>
    </row>
    <row r="956" s="74" customFormat="1" ht="18" customHeight="1" spans="1:6">
      <c r="A956" s="166">
        <v>21401</v>
      </c>
      <c r="B956" s="167" t="s">
        <v>813</v>
      </c>
      <c r="C956" s="168">
        <f>SUM(C957:C977)</f>
        <v>8679.32</v>
      </c>
      <c r="D956" s="168">
        <f>SUM(D957:D977)</f>
        <v>10159</v>
      </c>
      <c r="E956" s="168">
        <f>SUM(E957:E977)</f>
        <v>8568</v>
      </c>
      <c r="F956" s="169">
        <f t="shared" si="14"/>
        <v>101.299253034547</v>
      </c>
    </row>
    <row r="957" s="74" customFormat="1" ht="18" customHeight="1" spans="1:6">
      <c r="A957" s="166">
        <v>2140101</v>
      </c>
      <c r="B957" s="166" t="s">
        <v>90</v>
      </c>
      <c r="C957" s="168">
        <v>143.07</v>
      </c>
      <c r="D957" s="168">
        <v>145</v>
      </c>
      <c r="E957" s="168">
        <v>146</v>
      </c>
      <c r="F957" s="169">
        <f t="shared" si="14"/>
        <v>97.9931506849315</v>
      </c>
    </row>
    <row r="958" s="74" customFormat="1" ht="18" customHeight="1" spans="1:6">
      <c r="A958" s="166">
        <v>2140102</v>
      </c>
      <c r="B958" s="166" t="s">
        <v>91</v>
      </c>
      <c r="C958" s="168">
        <v>0</v>
      </c>
      <c r="D958" s="168">
        <v>0</v>
      </c>
      <c r="E958" s="168">
        <v>0</v>
      </c>
      <c r="F958" s="169">
        <f t="shared" si="14"/>
        <v>0</v>
      </c>
    </row>
    <row r="959" s="74" customFormat="1" ht="18" customHeight="1" spans="1:6">
      <c r="A959" s="166">
        <v>2140103</v>
      </c>
      <c r="B959" s="166" t="s">
        <v>92</v>
      </c>
      <c r="C959" s="168">
        <v>0</v>
      </c>
      <c r="D959" s="168">
        <v>0</v>
      </c>
      <c r="E959" s="168">
        <v>0</v>
      </c>
      <c r="F959" s="169">
        <f t="shared" si="14"/>
        <v>0</v>
      </c>
    </row>
    <row r="960" s="74" customFormat="1" ht="18" customHeight="1" spans="1:6">
      <c r="A960" s="166">
        <v>2140104</v>
      </c>
      <c r="B960" s="166" t="s">
        <v>814</v>
      </c>
      <c r="C960" s="168">
        <v>1264.01</v>
      </c>
      <c r="D960" s="168">
        <v>7343</v>
      </c>
      <c r="E960" s="168">
        <v>5127</v>
      </c>
      <c r="F960" s="169">
        <f t="shared" si="14"/>
        <v>24.6539886873415</v>
      </c>
    </row>
    <row r="961" s="74" customFormat="1" ht="18" customHeight="1" spans="1:6">
      <c r="A961" s="166">
        <v>2140106</v>
      </c>
      <c r="B961" s="166" t="s">
        <v>815</v>
      </c>
      <c r="C961" s="168">
        <v>1537.35</v>
      </c>
      <c r="D961" s="168">
        <v>303</v>
      </c>
      <c r="E961" s="168">
        <v>512</v>
      </c>
      <c r="F961" s="169">
        <f t="shared" si="14"/>
        <v>300.263671875</v>
      </c>
    </row>
    <row r="962" s="74" customFormat="1" ht="18" customHeight="1" spans="1:6">
      <c r="A962" s="166">
        <v>2140109</v>
      </c>
      <c r="B962" s="166" t="s">
        <v>816</v>
      </c>
      <c r="C962" s="168">
        <v>0</v>
      </c>
      <c r="D962" s="168">
        <v>0</v>
      </c>
      <c r="E962" s="168">
        <v>0</v>
      </c>
      <c r="F962" s="169">
        <f t="shared" si="14"/>
        <v>0</v>
      </c>
    </row>
    <row r="963" s="74" customFormat="1" ht="18" customHeight="1" spans="1:6">
      <c r="A963" s="166">
        <v>2140110</v>
      </c>
      <c r="B963" s="166" t="s">
        <v>817</v>
      </c>
      <c r="C963" s="168">
        <v>0</v>
      </c>
      <c r="D963" s="168">
        <v>0</v>
      </c>
      <c r="E963" s="168">
        <v>0</v>
      </c>
      <c r="F963" s="169">
        <f t="shared" si="14"/>
        <v>0</v>
      </c>
    </row>
    <row r="964" s="74" customFormat="1" ht="18" customHeight="1" spans="1:6">
      <c r="A964" s="166">
        <v>2140111</v>
      </c>
      <c r="B964" s="166" t="s">
        <v>818</v>
      </c>
      <c r="C964" s="168">
        <v>0</v>
      </c>
      <c r="D964" s="168">
        <v>0</v>
      </c>
      <c r="E964" s="168">
        <v>0</v>
      </c>
      <c r="F964" s="169">
        <f t="shared" ref="F964:F1027" si="15">IF(E964=0,0,C964/E964*100)</f>
        <v>0</v>
      </c>
    </row>
    <row r="965" s="74" customFormat="1" ht="18" customHeight="1" spans="1:6">
      <c r="A965" s="166">
        <v>2140112</v>
      </c>
      <c r="B965" s="166" t="s">
        <v>819</v>
      </c>
      <c r="C965" s="168">
        <v>689.22</v>
      </c>
      <c r="D965" s="168">
        <v>422</v>
      </c>
      <c r="E965" s="168">
        <v>388</v>
      </c>
      <c r="F965" s="169">
        <f t="shared" si="15"/>
        <v>177.634020618557</v>
      </c>
    </row>
    <row r="966" s="74" customFormat="1" ht="18" customHeight="1" spans="1:6">
      <c r="A966" s="166">
        <v>2140114</v>
      </c>
      <c r="B966" s="166" t="s">
        <v>820</v>
      </c>
      <c r="C966" s="168">
        <v>0</v>
      </c>
      <c r="D966" s="168">
        <v>0</v>
      </c>
      <c r="E966" s="168">
        <v>0</v>
      </c>
      <c r="F966" s="169">
        <f t="shared" si="15"/>
        <v>0</v>
      </c>
    </row>
    <row r="967" s="74" customFormat="1" ht="18" customHeight="1" spans="1:6">
      <c r="A967" s="166">
        <v>2140122</v>
      </c>
      <c r="B967" s="166" t="s">
        <v>821</v>
      </c>
      <c r="C967" s="168">
        <v>0</v>
      </c>
      <c r="D967" s="168">
        <v>0</v>
      </c>
      <c r="E967" s="168">
        <v>0</v>
      </c>
      <c r="F967" s="169">
        <f t="shared" si="15"/>
        <v>0</v>
      </c>
    </row>
    <row r="968" s="74" customFormat="1" ht="18" customHeight="1" spans="1:6">
      <c r="A968" s="166">
        <v>2140123</v>
      </c>
      <c r="B968" s="166" t="s">
        <v>822</v>
      </c>
      <c r="C968" s="168">
        <v>0</v>
      </c>
      <c r="D968" s="168">
        <v>0</v>
      </c>
      <c r="E968" s="168">
        <v>0</v>
      </c>
      <c r="F968" s="169">
        <f t="shared" si="15"/>
        <v>0</v>
      </c>
    </row>
    <row r="969" s="74" customFormat="1" ht="18" customHeight="1" spans="1:6">
      <c r="A969" s="166">
        <v>2140127</v>
      </c>
      <c r="B969" s="166" t="s">
        <v>823</v>
      </c>
      <c r="C969" s="168">
        <v>0</v>
      </c>
      <c r="D969" s="168">
        <v>0</v>
      </c>
      <c r="E969" s="168">
        <v>0</v>
      </c>
      <c r="F969" s="169">
        <f t="shared" si="15"/>
        <v>0</v>
      </c>
    </row>
    <row r="970" s="74" customFormat="1" ht="18" customHeight="1" spans="1:6">
      <c r="A970" s="166">
        <v>2140128</v>
      </c>
      <c r="B970" s="166" t="s">
        <v>824</v>
      </c>
      <c r="C970" s="168">
        <v>0</v>
      </c>
      <c r="D970" s="168">
        <v>0</v>
      </c>
      <c r="E970" s="168">
        <v>0</v>
      </c>
      <c r="F970" s="169">
        <f t="shared" si="15"/>
        <v>0</v>
      </c>
    </row>
    <row r="971" s="74" customFormat="1" ht="18" customHeight="1" spans="1:6">
      <c r="A971" s="166">
        <v>2140129</v>
      </c>
      <c r="B971" s="166" t="s">
        <v>825</v>
      </c>
      <c r="C971" s="168">
        <v>0</v>
      </c>
      <c r="D971" s="168">
        <v>0</v>
      </c>
      <c r="E971" s="168">
        <v>0</v>
      </c>
      <c r="F971" s="169">
        <f t="shared" si="15"/>
        <v>0</v>
      </c>
    </row>
    <row r="972" s="74" customFormat="1" ht="18" customHeight="1" spans="1:6">
      <c r="A972" s="166">
        <v>2140130</v>
      </c>
      <c r="B972" s="166" t="s">
        <v>826</v>
      </c>
      <c r="C972" s="168">
        <v>0</v>
      </c>
      <c r="D972" s="168">
        <v>0</v>
      </c>
      <c r="E972" s="168">
        <v>0</v>
      </c>
      <c r="F972" s="169">
        <f t="shared" si="15"/>
        <v>0</v>
      </c>
    </row>
    <row r="973" s="74" customFormat="1" ht="18" customHeight="1" spans="1:6">
      <c r="A973" s="166">
        <v>2140131</v>
      </c>
      <c r="B973" s="166" t="s">
        <v>827</v>
      </c>
      <c r="C973" s="168">
        <v>102.89</v>
      </c>
      <c r="D973" s="168">
        <v>90</v>
      </c>
      <c r="E973" s="168">
        <v>75</v>
      </c>
      <c r="F973" s="169">
        <f t="shared" si="15"/>
        <v>137.186666666667</v>
      </c>
    </row>
    <row r="974" s="74" customFormat="1" ht="18" customHeight="1" spans="1:6">
      <c r="A974" s="166">
        <v>2140133</v>
      </c>
      <c r="B974" s="166" t="s">
        <v>828</v>
      </c>
      <c r="C974" s="168">
        <v>0</v>
      </c>
      <c r="D974" s="168">
        <v>0</v>
      </c>
      <c r="E974" s="168">
        <v>0</v>
      </c>
      <c r="F974" s="169">
        <f t="shared" si="15"/>
        <v>0</v>
      </c>
    </row>
    <row r="975" s="74" customFormat="1" ht="18" customHeight="1" spans="1:6">
      <c r="A975" s="166">
        <v>2140136</v>
      </c>
      <c r="B975" s="166" t="s">
        <v>829</v>
      </c>
      <c r="C975" s="168">
        <v>0</v>
      </c>
      <c r="D975" s="168">
        <v>0</v>
      </c>
      <c r="E975" s="168">
        <v>0</v>
      </c>
      <c r="F975" s="169">
        <f t="shared" si="15"/>
        <v>0</v>
      </c>
    </row>
    <row r="976" s="74" customFormat="1" ht="18" customHeight="1" spans="1:6">
      <c r="A976" s="166">
        <v>2140138</v>
      </c>
      <c r="B976" s="166" t="s">
        <v>830</v>
      </c>
      <c r="C976" s="168">
        <v>0</v>
      </c>
      <c r="D976" s="168">
        <v>0</v>
      </c>
      <c r="E976" s="168">
        <v>0</v>
      </c>
      <c r="F976" s="169">
        <f t="shared" si="15"/>
        <v>0</v>
      </c>
    </row>
    <row r="977" s="74" customFormat="1" ht="18" customHeight="1" spans="1:6">
      <c r="A977" s="166">
        <v>2140199</v>
      </c>
      <c r="B977" s="166" t="s">
        <v>831</v>
      </c>
      <c r="C977" s="168">
        <f>4230.78+712</f>
        <v>4942.78</v>
      </c>
      <c r="D977" s="168">
        <v>1856</v>
      </c>
      <c r="E977" s="168">
        <v>2320</v>
      </c>
      <c r="F977" s="169">
        <f t="shared" si="15"/>
        <v>213.050862068966</v>
      </c>
    </row>
    <row r="978" s="74" customFormat="1" ht="18" customHeight="1" spans="1:6">
      <c r="A978" s="166">
        <v>21402</v>
      </c>
      <c r="B978" s="167" t="s">
        <v>832</v>
      </c>
      <c r="C978" s="168">
        <f>SUM(C979:C987)</f>
        <v>0</v>
      </c>
      <c r="D978" s="168">
        <f>SUM(D979:D987)</f>
        <v>0</v>
      </c>
      <c r="E978" s="168">
        <f>SUM(E979:E987)</f>
        <v>0</v>
      </c>
      <c r="F978" s="169">
        <f t="shared" si="15"/>
        <v>0</v>
      </c>
    </row>
    <row r="979" s="74" customFormat="1" ht="18" customHeight="1" spans="1:6">
      <c r="A979" s="166">
        <v>2140201</v>
      </c>
      <c r="B979" s="166" t="s">
        <v>90</v>
      </c>
      <c r="C979" s="168">
        <v>0</v>
      </c>
      <c r="D979" s="168">
        <v>0</v>
      </c>
      <c r="E979" s="168">
        <v>0</v>
      </c>
      <c r="F979" s="169">
        <f t="shared" si="15"/>
        <v>0</v>
      </c>
    </row>
    <row r="980" s="74" customFormat="1" ht="18" customHeight="1" spans="1:6">
      <c r="A980" s="166">
        <v>2140202</v>
      </c>
      <c r="B980" s="166" t="s">
        <v>91</v>
      </c>
      <c r="C980" s="168">
        <v>0</v>
      </c>
      <c r="D980" s="168">
        <v>0</v>
      </c>
      <c r="E980" s="168">
        <v>0</v>
      </c>
      <c r="F980" s="169">
        <f t="shared" si="15"/>
        <v>0</v>
      </c>
    </row>
    <row r="981" s="74" customFormat="1" ht="18" customHeight="1" spans="1:6">
      <c r="A981" s="166">
        <v>2140203</v>
      </c>
      <c r="B981" s="166" t="s">
        <v>92</v>
      </c>
      <c r="C981" s="168">
        <v>0</v>
      </c>
      <c r="D981" s="168">
        <v>0</v>
      </c>
      <c r="E981" s="168">
        <v>0</v>
      </c>
      <c r="F981" s="169">
        <f t="shared" si="15"/>
        <v>0</v>
      </c>
    </row>
    <row r="982" s="74" customFormat="1" ht="18" customHeight="1" spans="1:6">
      <c r="A982" s="166">
        <v>2140204</v>
      </c>
      <c r="B982" s="166" t="s">
        <v>833</v>
      </c>
      <c r="C982" s="168">
        <v>0</v>
      </c>
      <c r="D982" s="168">
        <v>0</v>
      </c>
      <c r="E982" s="168">
        <v>0</v>
      </c>
      <c r="F982" s="169">
        <f t="shared" si="15"/>
        <v>0</v>
      </c>
    </row>
    <row r="983" s="74" customFormat="1" ht="18" customHeight="1" spans="1:6">
      <c r="A983" s="166">
        <v>2140205</v>
      </c>
      <c r="B983" s="166" t="s">
        <v>834</v>
      </c>
      <c r="C983" s="168">
        <v>0</v>
      </c>
      <c r="D983" s="168">
        <v>0</v>
      </c>
      <c r="E983" s="168">
        <v>0</v>
      </c>
      <c r="F983" s="169">
        <f t="shared" si="15"/>
        <v>0</v>
      </c>
    </row>
    <row r="984" s="74" customFormat="1" ht="18" customHeight="1" spans="1:6">
      <c r="A984" s="166">
        <v>2140206</v>
      </c>
      <c r="B984" s="166" t="s">
        <v>835</v>
      </c>
      <c r="C984" s="168">
        <v>0</v>
      </c>
      <c r="D984" s="168">
        <v>0</v>
      </c>
      <c r="E984" s="168">
        <v>0</v>
      </c>
      <c r="F984" s="169">
        <f t="shared" si="15"/>
        <v>0</v>
      </c>
    </row>
    <row r="985" s="74" customFormat="1" ht="18" customHeight="1" spans="1:6">
      <c r="A985" s="166">
        <v>2140207</v>
      </c>
      <c r="B985" s="166" t="s">
        <v>836</v>
      </c>
      <c r="C985" s="168">
        <v>0</v>
      </c>
      <c r="D985" s="168">
        <v>0</v>
      </c>
      <c r="E985" s="168">
        <v>0</v>
      </c>
      <c r="F985" s="169">
        <f t="shared" si="15"/>
        <v>0</v>
      </c>
    </row>
    <row r="986" s="74" customFormat="1" ht="18" customHeight="1" spans="1:6">
      <c r="A986" s="166">
        <v>2140208</v>
      </c>
      <c r="B986" s="166" t="s">
        <v>837</v>
      </c>
      <c r="C986" s="168">
        <v>0</v>
      </c>
      <c r="D986" s="168">
        <v>0</v>
      </c>
      <c r="E986" s="168">
        <v>0</v>
      </c>
      <c r="F986" s="169">
        <f t="shared" si="15"/>
        <v>0</v>
      </c>
    </row>
    <row r="987" s="74" customFormat="1" ht="18" customHeight="1" spans="1:6">
      <c r="A987" s="166">
        <v>2140299</v>
      </c>
      <c r="B987" s="166" t="s">
        <v>838</v>
      </c>
      <c r="C987" s="168">
        <v>0</v>
      </c>
      <c r="D987" s="168">
        <v>0</v>
      </c>
      <c r="E987" s="168">
        <v>0</v>
      </c>
      <c r="F987" s="169">
        <f t="shared" si="15"/>
        <v>0</v>
      </c>
    </row>
    <row r="988" s="74" customFormat="1" ht="18" customHeight="1" spans="1:6">
      <c r="A988" s="166">
        <v>21403</v>
      </c>
      <c r="B988" s="167" t="s">
        <v>839</v>
      </c>
      <c r="C988" s="168">
        <f>SUM(C989:C997)</f>
        <v>0</v>
      </c>
      <c r="D988" s="168">
        <f>SUM(D989:D997)</f>
        <v>0</v>
      </c>
      <c r="E988" s="168">
        <f>SUM(E989:E997)</f>
        <v>0</v>
      </c>
      <c r="F988" s="169">
        <f t="shared" si="15"/>
        <v>0</v>
      </c>
    </row>
    <row r="989" s="74" customFormat="1" ht="18" customHeight="1" spans="1:6">
      <c r="A989" s="166">
        <v>2140301</v>
      </c>
      <c r="B989" s="166" t="s">
        <v>90</v>
      </c>
      <c r="C989" s="168">
        <v>0</v>
      </c>
      <c r="D989" s="168">
        <v>0</v>
      </c>
      <c r="E989" s="168">
        <v>0</v>
      </c>
      <c r="F989" s="169">
        <f t="shared" si="15"/>
        <v>0</v>
      </c>
    </row>
    <row r="990" s="74" customFormat="1" ht="18" customHeight="1" spans="1:6">
      <c r="A990" s="166">
        <v>2140302</v>
      </c>
      <c r="B990" s="166" t="s">
        <v>91</v>
      </c>
      <c r="C990" s="168">
        <v>0</v>
      </c>
      <c r="D990" s="168">
        <v>0</v>
      </c>
      <c r="E990" s="168">
        <v>0</v>
      </c>
      <c r="F990" s="169">
        <f t="shared" si="15"/>
        <v>0</v>
      </c>
    </row>
    <row r="991" s="74" customFormat="1" ht="18" customHeight="1" spans="1:6">
      <c r="A991" s="166">
        <v>2140303</v>
      </c>
      <c r="B991" s="166" t="s">
        <v>92</v>
      </c>
      <c r="C991" s="168">
        <v>0</v>
      </c>
      <c r="D991" s="168">
        <v>0</v>
      </c>
      <c r="E991" s="168">
        <v>0</v>
      </c>
      <c r="F991" s="169">
        <f t="shared" si="15"/>
        <v>0</v>
      </c>
    </row>
    <row r="992" s="74" customFormat="1" ht="18" customHeight="1" spans="1:6">
      <c r="A992" s="166">
        <v>2140304</v>
      </c>
      <c r="B992" s="166" t="s">
        <v>840</v>
      </c>
      <c r="C992" s="168">
        <v>0</v>
      </c>
      <c r="D992" s="168">
        <v>0</v>
      </c>
      <c r="E992" s="168">
        <v>0</v>
      </c>
      <c r="F992" s="169">
        <f t="shared" si="15"/>
        <v>0</v>
      </c>
    </row>
    <row r="993" s="74" customFormat="1" ht="18" customHeight="1" spans="1:6">
      <c r="A993" s="166">
        <v>2140305</v>
      </c>
      <c r="B993" s="166" t="s">
        <v>841</v>
      </c>
      <c r="C993" s="168">
        <v>0</v>
      </c>
      <c r="D993" s="168">
        <v>0</v>
      </c>
      <c r="E993" s="168">
        <v>0</v>
      </c>
      <c r="F993" s="169">
        <f t="shared" si="15"/>
        <v>0</v>
      </c>
    </row>
    <row r="994" s="74" customFormat="1" ht="18" customHeight="1" spans="1:6">
      <c r="A994" s="166">
        <v>2140306</v>
      </c>
      <c r="B994" s="166" t="s">
        <v>842</v>
      </c>
      <c r="C994" s="168">
        <v>0</v>
      </c>
      <c r="D994" s="168">
        <v>0</v>
      </c>
      <c r="E994" s="168">
        <v>0</v>
      </c>
      <c r="F994" s="169">
        <f t="shared" si="15"/>
        <v>0</v>
      </c>
    </row>
    <row r="995" s="74" customFormat="1" ht="18" customHeight="1" spans="1:6">
      <c r="A995" s="166">
        <v>2140307</v>
      </c>
      <c r="B995" s="166" t="s">
        <v>843</v>
      </c>
      <c r="C995" s="168">
        <v>0</v>
      </c>
      <c r="D995" s="168">
        <v>0</v>
      </c>
      <c r="E995" s="168">
        <v>0</v>
      </c>
      <c r="F995" s="169">
        <f t="shared" si="15"/>
        <v>0</v>
      </c>
    </row>
    <row r="996" s="74" customFormat="1" ht="18" customHeight="1" spans="1:6">
      <c r="A996" s="166">
        <v>2140308</v>
      </c>
      <c r="B996" s="166" t="s">
        <v>844</v>
      </c>
      <c r="C996" s="168">
        <v>0</v>
      </c>
      <c r="D996" s="168">
        <v>0</v>
      </c>
      <c r="E996" s="168">
        <v>0</v>
      </c>
      <c r="F996" s="169">
        <f t="shared" si="15"/>
        <v>0</v>
      </c>
    </row>
    <row r="997" s="74" customFormat="1" ht="18" customHeight="1" spans="1:6">
      <c r="A997" s="166">
        <v>2140399</v>
      </c>
      <c r="B997" s="166" t="s">
        <v>845</v>
      </c>
      <c r="C997" s="168">
        <v>0</v>
      </c>
      <c r="D997" s="168">
        <v>0</v>
      </c>
      <c r="E997" s="168">
        <v>0</v>
      </c>
      <c r="F997" s="169">
        <f t="shared" si="15"/>
        <v>0</v>
      </c>
    </row>
    <row r="998" s="74" customFormat="1" ht="18" customHeight="1" spans="1:6">
      <c r="A998" s="166">
        <v>21405</v>
      </c>
      <c r="B998" s="167" t="s">
        <v>846</v>
      </c>
      <c r="C998" s="168">
        <f>SUM(C999:C1004)</f>
        <v>0</v>
      </c>
      <c r="D998" s="168">
        <f>SUM(D999:D1004)</f>
        <v>0</v>
      </c>
      <c r="E998" s="168">
        <f>SUM(E999:E1004)</f>
        <v>0</v>
      </c>
      <c r="F998" s="169">
        <f t="shared" si="15"/>
        <v>0</v>
      </c>
    </row>
    <row r="999" s="74" customFormat="1" ht="18" customHeight="1" spans="1:6">
      <c r="A999" s="166">
        <v>2140501</v>
      </c>
      <c r="B999" s="166" t="s">
        <v>90</v>
      </c>
      <c r="C999" s="168">
        <v>0</v>
      </c>
      <c r="D999" s="168">
        <v>0</v>
      </c>
      <c r="E999" s="168">
        <v>0</v>
      </c>
      <c r="F999" s="169">
        <f t="shared" si="15"/>
        <v>0</v>
      </c>
    </row>
    <row r="1000" s="74" customFormat="1" ht="18" customHeight="1" spans="1:6">
      <c r="A1000" s="166">
        <v>2140502</v>
      </c>
      <c r="B1000" s="166" t="s">
        <v>91</v>
      </c>
      <c r="C1000" s="168">
        <v>0</v>
      </c>
      <c r="D1000" s="168">
        <v>0</v>
      </c>
      <c r="E1000" s="168">
        <v>0</v>
      </c>
      <c r="F1000" s="169">
        <f t="shared" si="15"/>
        <v>0</v>
      </c>
    </row>
    <row r="1001" s="74" customFormat="1" ht="18" customHeight="1" spans="1:6">
      <c r="A1001" s="166">
        <v>2140503</v>
      </c>
      <c r="B1001" s="166" t="s">
        <v>92</v>
      </c>
      <c r="C1001" s="168">
        <v>0</v>
      </c>
      <c r="D1001" s="168">
        <v>0</v>
      </c>
      <c r="E1001" s="168">
        <v>0</v>
      </c>
      <c r="F1001" s="169">
        <f t="shared" si="15"/>
        <v>0</v>
      </c>
    </row>
    <row r="1002" s="74" customFormat="1" ht="18" customHeight="1" spans="1:6">
      <c r="A1002" s="166">
        <v>2140504</v>
      </c>
      <c r="B1002" s="166" t="s">
        <v>837</v>
      </c>
      <c r="C1002" s="168">
        <v>0</v>
      </c>
      <c r="D1002" s="168">
        <v>0</v>
      </c>
      <c r="E1002" s="168">
        <v>0</v>
      </c>
      <c r="F1002" s="169">
        <f t="shared" si="15"/>
        <v>0</v>
      </c>
    </row>
    <row r="1003" s="74" customFormat="1" ht="18" customHeight="1" spans="1:6">
      <c r="A1003" s="166">
        <v>2140505</v>
      </c>
      <c r="B1003" s="166" t="s">
        <v>847</v>
      </c>
      <c r="C1003" s="168">
        <v>0</v>
      </c>
      <c r="D1003" s="168">
        <v>0</v>
      </c>
      <c r="E1003" s="168">
        <v>0</v>
      </c>
      <c r="F1003" s="169">
        <f t="shared" si="15"/>
        <v>0</v>
      </c>
    </row>
    <row r="1004" s="74" customFormat="1" ht="18" customHeight="1" spans="1:6">
      <c r="A1004" s="166">
        <v>2140599</v>
      </c>
      <c r="B1004" s="166" t="s">
        <v>848</v>
      </c>
      <c r="C1004" s="168">
        <v>0</v>
      </c>
      <c r="D1004" s="168">
        <v>0</v>
      </c>
      <c r="E1004" s="168">
        <v>0</v>
      </c>
      <c r="F1004" s="169">
        <f t="shared" si="15"/>
        <v>0</v>
      </c>
    </row>
    <row r="1005" s="74" customFormat="1" ht="18" customHeight="1" spans="1:6">
      <c r="A1005" s="166">
        <v>21406</v>
      </c>
      <c r="B1005" s="167" t="s">
        <v>849</v>
      </c>
      <c r="C1005" s="168">
        <f>SUM(C1006:C1009)</f>
        <v>8056.82</v>
      </c>
      <c r="D1005" s="168">
        <f>SUM(D1006:D1009)</f>
        <v>0</v>
      </c>
      <c r="E1005" s="168">
        <f>SUM(E1006:E1009)</f>
        <v>0</v>
      </c>
      <c r="F1005" s="169">
        <f t="shared" si="15"/>
        <v>0</v>
      </c>
    </row>
    <row r="1006" s="74" customFormat="1" ht="18" customHeight="1" spans="1:6">
      <c r="A1006" s="166">
        <v>2140601</v>
      </c>
      <c r="B1006" s="166" t="s">
        <v>850</v>
      </c>
      <c r="C1006" s="168">
        <v>8056.82</v>
      </c>
      <c r="D1006" s="168">
        <v>0</v>
      </c>
      <c r="E1006" s="168">
        <v>0</v>
      </c>
      <c r="F1006" s="169">
        <f t="shared" si="15"/>
        <v>0</v>
      </c>
    </row>
    <row r="1007" s="74" customFormat="1" ht="18" customHeight="1" spans="1:6">
      <c r="A1007" s="166">
        <v>2140602</v>
      </c>
      <c r="B1007" s="166" t="s">
        <v>851</v>
      </c>
      <c r="C1007" s="168">
        <v>0</v>
      </c>
      <c r="D1007" s="168">
        <v>0</v>
      </c>
      <c r="E1007" s="168">
        <v>0</v>
      </c>
      <c r="F1007" s="169">
        <f t="shared" si="15"/>
        <v>0</v>
      </c>
    </row>
    <row r="1008" s="74" customFormat="1" ht="18" customHeight="1" spans="1:6">
      <c r="A1008" s="166">
        <v>2140603</v>
      </c>
      <c r="B1008" s="166" t="s">
        <v>852</v>
      </c>
      <c r="C1008" s="168">
        <v>0</v>
      </c>
      <c r="D1008" s="168">
        <v>0</v>
      </c>
      <c r="E1008" s="168">
        <v>0</v>
      </c>
      <c r="F1008" s="169">
        <f t="shared" si="15"/>
        <v>0</v>
      </c>
    </row>
    <row r="1009" s="74" customFormat="1" ht="18" customHeight="1" spans="1:6">
      <c r="A1009" s="166">
        <v>2140699</v>
      </c>
      <c r="B1009" s="166" t="s">
        <v>853</v>
      </c>
      <c r="C1009" s="168">
        <v>0</v>
      </c>
      <c r="D1009" s="168">
        <v>0</v>
      </c>
      <c r="E1009" s="168">
        <v>0</v>
      </c>
      <c r="F1009" s="169">
        <f t="shared" si="15"/>
        <v>0</v>
      </c>
    </row>
    <row r="1010" s="74" customFormat="1" ht="18" customHeight="1" spans="1:6">
      <c r="A1010" s="166">
        <v>21499</v>
      </c>
      <c r="B1010" s="167" t="s">
        <v>854</v>
      </c>
      <c r="C1010" s="168">
        <f>SUM(C1011:C1012)</f>
        <v>0</v>
      </c>
      <c r="D1010" s="168">
        <f>SUM(D1011:D1012)</f>
        <v>46</v>
      </c>
      <c r="E1010" s="168">
        <f>SUM(E1011:E1012)</f>
        <v>270</v>
      </c>
      <c r="F1010" s="169">
        <f t="shared" si="15"/>
        <v>0</v>
      </c>
    </row>
    <row r="1011" s="74" customFormat="1" ht="18" customHeight="1" spans="1:6">
      <c r="A1011" s="166">
        <v>2149901</v>
      </c>
      <c r="B1011" s="166" t="s">
        <v>855</v>
      </c>
      <c r="C1011" s="168">
        <v>0</v>
      </c>
      <c r="D1011" s="168">
        <v>46</v>
      </c>
      <c r="E1011" s="168">
        <v>22</v>
      </c>
      <c r="F1011" s="169">
        <f t="shared" si="15"/>
        <v>0</v>
      </c>
    </row>
    <row r="1012" s="74" customFormat="1" ht="18" customHeight="1" spans="1:6">
      <c r="A1012" s="166">
        <v>2149999</v>
      </c>
      <c r="B1012" s="166" t="s">
        <v>856</v>
      </c>
      <c r="C1012" s="168">
        <v>0</v>
      </c>
      <c r="D1012" s="168">
        <v>0</v>
      </c>
      <c r="E1012" s="168">
        <v>248</v>
      </c>
      <c r="F1012" s="169">
        <f t="shared" si="15"/>
        <v>0</v>
      </c>
    </row>
    <row r="1013" s="74" customFormat="1" ht="18" customHeight="1" spans="1:6">
      <c r="A1013" s="166">
        <v>215</v>
      </c>
      <c r="B1013" s="167" t="s">
        <v>857</v>
      </c>
      <c r="C1013" s="168">
        <f>C1014+C1024+C1040+C1045+C1056+C1063+C1071</f>
        <v>836.55</v>
      </c>
      <c r="D1013" s="168">
        <f>D1014+D1024+D1040+D1045+D1056+D1063+D1071</f>
        <v>370</v>
      </c>
      <c r="E1013" s="168">
        <f>E1014+E1024+E1040+E1045+E1056+E1063+E1071</f>
        <v>835</v>
      </c>
      <c r="F1013" s="169">
        <f t="shared" si="15"/>
        <v>100.185628742515</v>
      </c>
    </row>
    <row r="1014" s="74" customFormat="1" ht="18" customHeight="1" spans="1:6">
      <c r="A1014" s="166">
        <v>21501</v>
      </c>
      <c r="B1014" s="167" t="s">
        <v>858</v>
      </c>
      <c r="C1014" s="168">
        <f>SUM(C1015:C1023)</f>
        <v>0</v>
      </c>
      <c r="D1014" s="168">
        <f>SUM(D1015:D1023)</f>
        <v>0</v>
      </c>
      <c r="E1014" s="168">
        <f>SUM(E1015:E1023)</f>
        <v>0</v>
      </c>
      <c r="F1014" s="169">
        <f t="shared" si="15"/>
        <v>0</v>
      </c>
    </row>
    <row r="1015" s="74" customFormat="1" ht="18" customHeight="1" spans="1:6">
      <c r="A1015" s="166">
        <v>2150101</v>
      </c>
      <c r="B1015" s="166" t="s">
        <v>90</v>
      </c>
      <c r="C1015" s="168">
        <v>0</v>
      </c>
      <c r="D1015" s="168">
        <v>0</v>
      </c>
      <c r="E1015" s="168">
        <v>0</v>
      </c>
      <c r="F1015" s="169">
        <f t="shared" si="15"/>
        <v>0</v>
      </c>
    </row>
    <row r="1016" s="74" customFormat="1" ht="18" customHeight="1" spans="1:6">
      <c r="A1016" s="166">
        <v>2150102</v>
      </c>
      <c r="B1016" s="166" t="s">
        <v>91</v>
      </c>
      <c r="C1016" s="168">
        <v>0</v>
      </c>
      <c r="D1016" s="168">
        <v>0</v>
      </c>
      <c r="E1016" s="168">
        <v>0</v>
      </c>
      <c r="F1016" s="169">
        <f t="shared" si="15"/>
        <v>0</v>
      </c>
    </row>
    <row r="1017" s="74" customFormat="1" ht="18" customHeight="1" spans="1:6">
      <c r="A1017" s="166">
        <v>2150103</v>
      </c>
      <c r="B1017" s="166" t="s">
        <v>92</v>
      </c>
      <c r="C1017" s="168">
        <v>0</v>
      </c>
      <c r="D1017" s="168">
        <v>0</v>
      </c>
      <c r="E1017" s="168">
        <v>0</v>
      </c>
      <c r="F1017" s="169">
        <f t="shared" si="15"/>
        <v>0</v>
      </c>
    </row>
    <row r="1018" s="74" customFormat="1" ht="18" customHeight="1" spans="1:6">
      <c r="A1018" s="166">
        <v>2150104</v>
      </c>
      <c r="B1018" s="166" t="s">
        <v>859</v>
      </c>
      <c r="C1018" s="168">
        <v>0</v>
      </c>
      <c r="D1018" s="168">
        <v>0</v>
      </c>
      <c r="E1018" s="168">
        <v>0</v>
      </c>
      <c r="F1018" s="169">
        <f t="shared" si="15"/>
        <v>0</v>
      </c>
    </row>
    <row r="1019" s="74" customFormat="1" ht="18" customHeight="1" spans="1:6">
      <c r="A1019" s="166">
        <v>2150105</v>
      </c>
      <c r="B1019" s="166" t="s">
        <v>860</v>
      </c>
      <c r="C1019" s="168">
        <v>0</v>
      </c>
      <c r="D1019" s="168">
        <v>0</v>
      </c>
      <c r="E1019" s="168">
        <v>0</v>
      </c>
      <c r="F1019" s="169">
        <f t="shared" si="15"/>
        <v>0</v>
      </c>
    </row>
    <row r="1020" s="74" customFormat="1" ht="18" customHeight="1" spans="1:6">
      <c r="A1020" s="166">
        <v>2150106</v>
      </c>
      <c r="B1020" s="166" t="s">
        <v>861</v>
      </c>
      <c r="C1020" s="168">
        <v>0</v>
      </c>
      <c r="D1020" s="168">
        <v>0</v>
      </c>
      <c r="E1020" s="168">
        <v>0</v>
      </c>
      <c r="F1020" s="169">
        <f t="shared" si="15"/>
        <v>0</v>
      </c>
    </row>
    <row r="1021" s="74" customFormat="1" ht="18" customHeight="1" spans="1:6">
      <c r="A1021" s="166">
        <v>2150107</v>
      </c>
      <c r="B1021" s="166" t="s">
        <v>862</v>
      </c>
      <c r="C1021" s="168">
        <v>0</v>
      </c>
      <c r="D1021" s="168">
        <v>0</v>
      </c>
      <c r="E1021" s="168">
        <v>0</v>
      </c>
      <c r="F1021" s="169">
        <f t="shared" si="15"/>
        <v>0</v>
      </c>
    </row>
    <row r="1022" s="74" customFormat="1" ht="18" customHeight="1" spans="1:6">
      <c r="A1022" s="166">
        <v>2150108</v>
      </c>
      <c r="B1022" s="166" t="s">
        <v>863</v>
      </c>
      <c r="C1022" s="168">
        <v>0</v>
      </c>
      <c r="D1022" s="168">
        <v>0</v>
      </c>
      <c r="E1022" s="168">
        <v>0</v>
      </c>
      <c r="F1022" s="169">
        <f t="shared" si="15"/>
        <v>0</v>
      </c>
    </row>
    <row r="1023" s="74" customFormat="1" ht="18" customHeight="1" spans="1:6">
      <c r="A1023" s="166">
        <v>2150199</v>
      </c>
      <c r="B1023" s="166" t="s">
        <v>864</v>
      </c>
      <c r="C1023" s="168">
        <v>0</v>
      </c>
      <c r="D1023" s="168">
        <v>0</v>
      </c>
      <c r="E1023" s="168">
        <v>0</v>
      </c>
      <c r="F1023" s="169">
        <f t="shared" si="15"/>
        <v>0</v>
      </c>
    </row>
    <row r="1024" s="74" customFormat="1" ht="18" customHeight="1" spans="1:6">
      <c r="A1024" s="166">
        <v>21502</v>
      </c>
      <c r="B1024" s="167" t="s">
        <v>865</v>
      </c>
      <c r="C1024" s="168">
        <f>SUM(C1025:C1039)</f>
        <v>0</v>
      </c>
      <c r="D1024" s="168">
        <f>SUM(D1025:D1039)</f>
        <v>3</v>
      </c>
      <c r="E1024" s="168">
        <f>SUM(E1025:E1039)</f>
        <v>2</v>
      </c>
      <c r="F1024" s="169">
        <f t="shared" si="15"/>
        <v>0</v>
      </c>
    </row>
    <row r="1025" s="74" customFormat="1" ht="18" customHeight="1" spans="1:6">
      <c r="A1025" s="166">
        <v>2150201</v>
      </c>
      <c r="B1025" s="166" t="s">
        <v>90</v>
      </c>
      <c r="C1025" s="168">
        <v>0</v>
      </c>
      <c r="D1025" s="168">
        <v>3</v>
      </c>
      <c r="E1025" s="168">
        <v>2</v>
      </c>
      <c r="F1025" s="169">
        <f t="shared" si="15"/>
        <v>0</v>
      </c>
    </row>
    <row r="1026" s="74" customFormat="1" ht="18" customHeight="1" spans="1:6">
      <c r="A1026" s="166">
        <v>2150202</v>
      </c>
      <c r="B1026" s="166" t="s">
        <v>91</v>
      </c>
      <c r="C1026" s="168">
        <v>0</v>
      </c>
      <c r="D1026" s="168">
        <v>0</v>
      </c>
      <c r="E1026" s="168">
        <v>0</v>
      </c>
      <c r="F1026" s="169">
        <f t="shared" si="15"/>
        <v>0</v>
      </c>
    </row>
    <row r="1027" s="74" customFormat="1" ht="18" customHeight="1" spans="1:6">
      <c r="A1027" s="166">
        <v>2150203</v>
      </c>
      <c r="B1027" s="166" t="s">
        <v>92</v>
      </c>
      <c r="C1027" s="168">
        <v>0</v>
      </c>
      <c r="D1027" s="168">
        <v>0</v>
      </c>
      <c r="E1027" s="168">
        <v>0</v>
      </c>
      <c r="F1027" s="169">
        <f t="shared" si="15"/>
        <v>0</v>
      </c>
    </row>
    <row r="1028" s="74" customFormat="1" ht="18" customHeight="1" spans="1:6">
      <c r="A1028" s="166">
        <v>2150204</v>
      </c>
      <c r="B1028" s="166" t="s">
        <v>866</v>
      </c>
      <c r="C1028" s="168">
        <v>0</v>
      </c>
      <c r="D1028" s="168">
        <v>0</v>
      </c>
      <c r="E1028" s="168">
        <v>0</v>
      </c>
      <c r="F1028" s="169">
        <f t="shared" ref="F1028:F1091" si="16">IF(E1028=0,0,C1028/E1028*100)</f>
        <v>0</v>
      </c>
    </row>
    <row r="1029" s="74" customFormat="1" ht="18" customHeight="1" spans="1:6">
      <c r="A1029" s="166">
        <v>2150205</v>
      </c>
      <c r="B1029" s="166" t="s">
        <v>867</v>
      </c>
      <c r="C1029" s="168">
        <v>0</v>
      </c>
      <c r="D1029" s="168">
        <v>0</v>
      </c>
      <c r="E1029" s="168">
        <v>0</v>
      </c>
      <c r="F1029" s="169">
        <f t="shared" si="16"/>
        <v>0</v>
      </c>
    </row>
    <row r="1030" s="74" customFormat="1" ht="18" customHeight="1" spans="1:6">
      <c r="A1030" s="166">
        <v>2150206</v>
      </c>
      <c r="B1030" s="166" t="s">
        <v>868</v>
      </c>
      <c r="C1030" s="168">
        <v>0</v>
      </c>
      <c r="D1030" s="168">
        <v>0</v>
      </c>
      <c r="E1030" s="168">
        <v>0</v>
      </c>
      <c r="F1030" s="169">
        <f t="shared" si="16"/>
        <v>0</v>
      </c>
    </row>
    <row r="1031" s="74" customFormat="1" ht="18" customHeight="1" spans="1:6">
      <c r="A1031" s="166">
        <v>2150207</v>
      </c>
      <c r="B1031" s="166" t="s">
        <v>869</v>
      </c>
      <c r="C1031" s="168">
        <v>0</v>
      </c>
      <c r="D1031" s="168">
        <v>0</v>
      </c>
      <c r="E1031" s="168">
        <v>0</v>
      </c>
      <c r="F1031" s="169">
        <f t="shared" si="16"/>
        <v>0</v>
      </c>
    </row>
    <row r="1032" s="74" customFormat="1" ht="18" customHeight="1" spans="1:6">
      <c r="A1032" s="166">
        <v>2150208</v>
      </c>
      <c r="B1032" s="166" t="s">
        <v>870</v>
      </c>
      <c r="C1032" s="168">
        <v>0</v>
      </c>
      <c r="D1032" s="168">
        <v>0</v>
      </c>
      <c r="E1032" s="168">
        <v>0</v>
      </c>
      <c r="F1032" s="169">
        <f t="shared" si="16"/>
        <v>0</v>
      </c>
    </row>
    <row r="1033" s="74" customFormat="1" ht="18" customHeight="1" spans="1:6">
      <c r="A1033" s="166">
        <v>2150209</v>
      </c>
      <c r="B1033" s="166" t="s">
        <v>871</v>
      </c>
      <c r="C1033" s="168">
        <v>0</v>
      </c>
      <c r="D1033" s="168">
        <v>0</v>
      </c>
      <c r="E1033" s="168">
        <v>0</v>
      </c>
      <c r="F1033" s="169">
        <f t="shared" si="16"/>
        <v>0</v>
      </c>
    </row>
    <row r="1034" s="74" customFormat="1" ht="18" customHeight="1" spans="1:6">
      <c r="A1034" s="166">
        <v>2150210</v>
      </c>
      <c r="B1034" s="166" t="s">
        <v>872</v>
      </c>
      <c r="C1034" s="168">
        <v>0</v>
      </c>
      <c r="D1034" s="168">
        <v>0</v>
      </c>
      <c r="E1034" s="168">
        <v>0</v>
      </c>
      <c r="F1034" s="169">
        <f t="shared" si="16"/>
        <v>0</v>
      </c>
    </row>
    <row r="1035" s="74" customFormat="1" ht="18" customHeight="1" spans="1:6">
      <c r="A1035" s="166">
        <v>2150212</v>
      </c>
      <c r="B1035" s="166" t="s">
        <v>873</v>
      </c>
      <c r="C1035" s="168">
        <v>0</v>
      </c>
      <c r="D1035" s="168">
        <v>0</v>
      </c>
      <c r="E1035" s="168">
        <v>0</v>
      </c>
      <c r="F1035" s="169">
        <f t="shared" si="16"/>
        <v>0</v>
      </c>
    </row>
    <row r="1036" s="74" customFormat="1" ht="18" customHeight="1" spans="1:6">
      <c r="A1036" s="166">
        <v>2150213</v>
      </c>
      <c r="B1036" s="166" t="s">
        <v>874</v>
      </c>
      <c r="C1036" s="168">
        <v>0</v>
      </c>
      <c r="D1036" s="168">
        <v>0</v>
      </c>
      <c r="E1036" s="168">
        <v>0</v>
      </c>
      <c r="F1036" s="169">
        <f t="shared" si="16"/>
        <v>0</v>
      </c>
    </row>
    <row r="1037" s="74" customFormat="1" ht="18" customHeight="1" spans="1:6">
      <c r="A1037" s="166">
        <v>2150214</v>
      </c>
      <c r="B1037" s="166" t="s">
        <v>875</v>
      </c>
      <c r="C1037" s="168">
        <v>0</v>
      </c>
      <c r="D1037" s="168">
        <v>0</v>
      </c>
      <c r="E1037" s="168">
        <v>0</v>
      </c>
      <c r="F1037" s="169">
        <f t="shared" si="16"/>
        <v>0</v>
      </c>
    </row>
    <row r="1038" s="74" customFormat="1" ht="18" customHeight="1" spans="1:6">
      <c r="A1038" s="166">
        <v>2150215</v>
      </c>
      <c r="B1038" s="166" t="s">
        <v>876</v>
      </c>
      <c r="C1038" s="168">
        <v>0</v>
      </c>
      <c r="D1038" s="168">
        <v>0</v>
      </c>
      <c r="E1038" s="168">
        <v>0</v>
      </c>
      <c r="F1038" s="169">
        <f t="shared" si="16"/>
        <v>0</v>
      </c>
    </row>
    <row r="1039" s="74" customFormat="1" ht="18" customHeight="1" spans="1:6">
      <c r="A1039" s="166">
        <v>2150299</v>
      </c>
      <c r="B1039" s="166" t="s">
        <v>877</v>
      </c>
      <c r="C1039" s="168">
        <v>0</v>
      </c>
      <c r="D1039" s="168">
        <v>0</v>
      </c>
      <c r="E1039" s="168">
        <v>0</v>
      </c>
      <c r="F1039" s="169">
        <f t="shared" si="16"/>
        <v>0</v>
      </c>
    </row>
    <row r="1040" s="74" customFormat="1" ht="18" customHeight="1" spans="1:6">
      <c r="A1040" s="166">
        <v>21503</v>
      </c>
      <c r="B1040" s="167" t="s">
        <v>878</v>
      </c>
      <c r="C1040" s="168">
        <f>SUM(C1041:C1044)</f>
        <v>0</v>
      </c>
      <c r="D1040" s="168">
        <f>SUM(D1041:D1044)</f>
        <v>0</v>
      </c>
      <c r="E1040" s="168">
        <f>SUM(E1041:E1044)</f>
        <v>0</v>
      </c>
      <c r="F1040" s="169">
        <f t="shared" si="16"/>
        <v>0</v>
      </c>
    </row>
    <row r="1041" s="74" customFormat="1" ht="18" customHeight="1" spans="1:6">
      <c r="A1041" s="166">
        <v>2150301</v>
      </c>
      <c r="B1041" s="166" t="s">
        <v>90</v>
      </c>
      <c r="C1041" s="168">
        <v>0</v>
      </c>
      <c r="D1041" s="168">
        <v>0</v>
      </c>
      <c r="E1041" s="168">
        <v>0</v>
      </c>
      <c r="F1041" s="169">
        <f t="shared" si="16"/>
        <v>0</v>
      </c>
    </row>
    <row r="1042" s="74" customFormat="1" ht="18" customHeight="1" spans="1:6">
      <c r="A1042" s="166">
        <v>2150302</v>
      </c>
      <c r="B1042" s="166" t="s">
        <v>91</v>
      </c>
      <c r="C1042" s="168">
        <v>0</v>
      </c>
      <c r="D1042" s="168">
        <v>0</v>
      </c>
      <c r="E1042" s="168">
        <v>0</v>
      </c>
      <c r="F1042" s="169">
        <f t="shared" si="16"/>
        <v>0</v>
      </c>
    </row>
    <row r="1043" s="74" customFormat="1" ht="18" customHeight="1" spans="1:6">
      <c r="A1043" s="166">
        <v>2150303</v>
      </c>
      <c r="B1043" s="166" t="s">
        <v>92</v>
      </c>
      <c r="C1043" s="168">
        <v>0</v>
      </c>
      <c r="D1043" s="168">
        <v>0</v>
      </c>
      <c r="E1043" s="168">
        <v>0</v>
      </c>
      <c r="F1043" s="169">
        <f t="shared" si="16"/>
        <v>0</v>
      </c>
    </row>
    <row r="1044" s="74" customFormat="1" ht="18" customHeight="1" spans="1:6">
      <c r="A1044" s="166">
        <v>2150399</v>
      </c>
      <c r="B1044" s="166" t="s">
        <v>879</v>
      </c>
      <c r="C1044" s="168">
        <v>0</v>
      </c>
      <c r="D1044" s="168">
        <v>0</v>
      </c>
      <c r="E1044" s="168">
        <v>0</v>
      </c>
      <c r="F1044" s="169">
        <f t="shared" si="16"/>
        <v>0</v>
      </c>
    </row>
    <row r="1045" s="74" customFormat="1" ht="18" customHeight="1" spans="1:6">
      <c r="A1045" s="166">
        <v>21505</v>
      </c>
      <c r="B1045" s="167" t="s">
        <v>880</v>
      </c>
      <c r="C1045" s="168">
        <f>SUM(C1046:C1055)</f>
        <v>0</v>
      </c>
      <c r="D1045" s="168">
        <f>SUM(D1046:D1055)</f>
        <v>0</v>
      </c>
      <c r="E1045" s="168">
        <f>SUM(E1046:E1055)</f>
        <v>0</v>
      </c>
      <c r="F1045" s="169">
        <f t="shared" si="16"/>
        <v>0</v>
      </c>
    </row>
    <row r="1046" s="74" customFormat="1" ht="18" customHeight="1" spans="1:6">
      <c r="A1046" s="166">
        <v>2150501</v>
      </c>
      <c r="B1046" s="166" t="s">
        <v>90</v>
      </c>
      <c r="C1046" s="168">
        <v>0</v>
      </c>
      <c r="D1046" s="168">
        <v>0</v>
      </c>
      <c r="E1046" s="168">
        <v>0</v>
      </c>
      <c r="F1046" s="169">
        <f t="shared" si="16"/>
        <v>0</v>
      </c>
    </row>
    <row r="1047" s="74" customFormat="1" ht="18" customHeight="1" spans="1:6">
      <c r="A1047" s="166">
        <v>2150502</v>
      </c>
      <c r="B1047" s="166" t="s">
        <v>91</v>
      </c>
      <c r="C1047" s="168">
        <v>0</v>
      </c>
      <c r="D1047" s="168">
        <v>0</v>
      </c>
      <c r="E1047" s="168">
        <v>0</v>
      </c>
      <c r="F1047" s="169">
        <f t="shared" si="16"/>
        <v>0</v>
      </c>
    </row>
    <row r="1048" s="74" customFormat="1" ht="18" customHeight="1" spans="1:6">
      <c r="A1048" s="166">
        <v>2150503</v>
      </c>
      <c r="B1048" s="166" t="s">
        <v>92</v>
      </c>
      <c r="C1048" s="168">
        <v>0</v>
      </c>
      <c r="D1048" s="168">
        <v>0</v>
      </c>
      <c r="E1048" s="168">
        <v>0</v>
      </c>
      <c r="F1048" s="169">
        <f t="shared" si="16"/>
        <v>0</v>
      </c>
    </row>
    <row r="1049" s="74" customFormat="1" ht="18" customHeight="1" spans="1:6">
      <c r="A1049" s="166">
        <v>2150505</v>
      </c>
      <c r="B1049" s="166" t="s">
        <v>881</v>
      </c>
      <c r="C1049" s="168">
        <v>0</v>
      </c>
      <c r="D1049" s="168">
        <v>0</v>
      </c>
      <c r="E1049" s="168">
        <v>0</v>
      </c>
      <c r="F1049" s="169">
        <f t="shared" si="16"/>
        <v>0</v>
      </c>
    </row>
    <row r="1050" s="74" customFormat="1" ht="18" customHeight="1" spans="1:6">
      <c r="A1050" s="166">
        <v>2150507</v>
      </c>
      <c r="B1050" s="166" t="s">
        <v>882</v>
      </c>
      <c r="C1050" s="168">
        <v>0</v>
      </c>
      <c r="D1050" s="168">
        <v>0</v>
      </c>
      <c r="E1050" s="168">
        <v>0</v>
      </c>
      <c r="F1050" s="169">
        <f t="shared" si="16"/>
        <v>0</v>
      </c>
    </row>
    <row r="1051" s="74" customFormat="1" ht="18" customHeight="1" spans="1:6">
      <c r="A1051" s="166">
        <v>2150508</v>
      </c>
      <c r="B1051" s="166" t="s">
        <v>883</v>
      </c>
      <c r="C1051" s="168">
        <v>0</v>
      </c>
      <c r="D1051" s="168">
        <v>0</v>
      </c>
      <c r="E1051" s="168">
        <v>0</v>
      </c>
      <c r="F1051" s="169">
        <f t="shared" si="16"/>
        <v>0</v>
      </c>
    </row>
    <row r="1052" s="74" customFormat="1" ht="18" customHeight="1" spans="1:6">
      <c r="A1052" s="166">
        <v>2150516</v>
      </c>
      <c r="B1052" s="166" t="s">
        <v>884</v>
      </c>
      <c r="C1052" s="168">
        <v>0</v>
      </c>
      <c r="D1052" s="168">
        <v>0</v>
      </c>
      <c r="E1052" s="168">
        <v>0</v>
      </c>
      <c r="F1052" s="169">
        <f t="shared" si="16"/>
        <v>0</v>
      </c>
    </row>
    <row r="1053" s="74" customFormat="1" ht="18" customHeight="1" spans="1:6">
      <c r="A1053" s="166">
        <v>2150517</v>
      </c>
      <c r="B1053" s="166" t="s">
        <v>885</v>
      </c>
      <c r="C1053" s="168">
        <v>0</v>
      </c>
      <c r="D1053" s="168">
        <v>0</v>
      </c>
      <c r="E1053" s="168">
        <v>0</v>
      </c>
      <c r="F1053" s="169">
        <f t="shared" si="16"/>
        <v>0</v>
      </c>
    </row>
    <row r="1054" s="74" customFormat="1" ht="18" customHeight="1" spans="1:6">
      <c r="A1054" s="166">
        <v>2150550</v>
      </c>
      <c r="B1054" s="166" t="s">
        <v>99</v>
      </c>
      <c r="C1054" s="168">
        <v>0</v>
      </c>
      <c r="D1054" s="168">
        <v>0</v>
      </c>
      <c r="E1054" s="168">
        <v>0</v>
      </c>
      <c r="F1054" s="169">
        <f t="shared" si="16"/>
        <v>0</v>
      </c>
    </row>
    <row r="1055" s="74" customFormat="1" ht="18" customHeight="1" spans="1:6">
      <c r="A1055" s="166">
        <v>2150599</v>
      </c>
      <c r="B1055" s="166" t="s">
        <v>886</v>
      </c>
      <c r="C1055" s="168">
        <v>0</v>
      </c>
      <c r="D1055" s="168">
        <v>0</v>
      </c>
      <c r="E1055" s="168">
        <v>0</v>
      </c>
      <c r="F1055" s="169">
        <f t="shared" si="16"/>
        <v>0</v>
      </c>
    </row>
    <row r="1056" s="74" customFormat="1" ht="18" customHeight="1" spans="1:6">
      <c r="A1056" s="166">
        <v>21507</v>
      </c>
      <c r="B1056" s="167" t="s">
        <v>887</v>
      </c>
      <c r="C1056" s="168">
        <f>SUM(C1057:C1062)</f>
        <v>0</v>
      </c>
      <c r="D1056" s="168">
        <f>SUM(D1057:D1062)</f>
        <v>0</v>
      </c>
      <c r="E1056" s="168">
        <f>SUM(E1057:E1062)</f>
        <v>0</v>
      </c>
      <c r="F1056" s="169">
        <f t="shared" si="16"/>
        <v>0</v>
      </c>
    </row>
    <row r="1057" s="74" customFormat="1" ht="18" customHeight="1" spans="1:6">
      <c r="A1057" s="166">
        <v>2150701</v>
      </c>
      <c r="B1057" s="166" t="s">
        <v>90</v>
      </c>
      <c r="C1057" s="168">
        <v>0</v>
      </c>
      <c r="D1057" s="168">
        <v>0</v>
      </c>
      <c r="E1057" s="168">
        <v>0</v>
      </c>
      <c r="F1057" s="169">
        <f t="shared" si="16"/>
        <v>0</v>
      </c>
    </row>
    <row r="1058" s="74" customFormat="1" ht="18" customHeight="1" spans="1:6">
      <c r="A1058" s="166">
        <v>2150702</v>
      </c>
      <c r="B1058" s="166" t="s">
        <v>91</v>
      </c>
      <c r="C1058" s="168">
        <v>0</v>
      </c>
      <c r="D1058" s="168">
        <v>0</v>
      </c>
      <c r="E1058" s="168">
        <v>0</v>
      </c>
      <c r="F1058" s="169">
        <f t="shared" si="16"/>
        <v>0</v>
      </c>
    </row>
    <row r="1059" s="74" customFormat="1" ht="18" customHeight="1" spans="1:6">
      <c r="A1059" s="166">
        <v>2150703</v>
      </c>
      <c r="B1059" s="166" t="s">
        <v>92</v>
      </c>
      <c r="C1059" s="168">
        <v>0</v>
      </c>
      <c r="D1059" s="168">
        <v>0</v>
      </c>
      <c r="E1059" s="168">
        <v>0</v>
      </c>
      <c r="F1059" s="169">
        <f t="shared" si="16"/>
        <v>0</v>
      </c>
    </row>
    <row r="1060" s="74" customFormat="1" ht="18" customHeight="1" spans="1:6">
      <c r="A1060" s="166">
        <v>2150704</v>
      </c>
      <c r="B1060" s="166" t="s">
        <v>888</v>
      </c>
      <c r="C1060" s="168">
        <v>0</v>
      </c>
      <c r="D1060" s="168">
        <v>0</v>
      </c>
      <c r="E1060" s="168">
        <v>0</v>
      </c>
      <c r="F1060" s="169">
        <f t="shared" si="16"/>
        <v>0</v>
      </c>
    </row>
    <row r="1061" s="74" customFormat="1" ht="18" customHeight="1" spans="1:6">
      <c r="A1061" s="166">
        <v>2150705</v>
      </c>
      <c r="B1061" s="166" t="s">
        <v>889</v>
      </c>
      <c r="C1061" s="168">
        <v>0</v>
      </c>
      <c r="D1061" s="168">
        <v>0</v>
      </c>
      <c r="E1061" s="168">
        <v>0</v>
      </c>
      <c r="F1061" s="169">
        <f t="shared" si="16"/>
        <v>0</v>
      </c>
    </row>
    <row r="1062" s="74" customFormat="1" ht="18" customHeight="1" spans="1:6">
      <c r="A1062" s="166">
        <v>2150799</v>
      </c>
      <c r="B1062" s="166" t="s">
        <v>890</v>
      </c>
      <c r="C1062" s="168">
        <v>0</v>
      </c>
      <c r="D1062" s="168">
        <v>0</v>
      </c>
      <c r="E1062" s="168">
        <v>0</v>
      </c>
      <c r="F1062" s="169">
        <f t="shared" si="16"/>
        <v>0</v>
      </c>
    </row>
    <row r="1063" s="74" customFormat="1" ht="18" customHeight="1" spans="1:6">
      <c r="A1063" s="166">
        <v>21508</v>
      </c>
      <c r="B1063" s="167" t="s">
        <v>891</v>
      </c>
      <c r="C1063" s="168">
        <f>SUM(C1064:C1070)</f>
        <v>836.55</v>
      </c>
      <c r="D1063" s="168">
        <f>SUM(D1064:D1070)</f>
        <v>367</v>
      </c>
      <c r="E1063" s="168">
        <f>SUM(E1064:E1070)</f>
        <v>833</v>
      </c>
      <c r="F1063" s="169">
        <f t="shared" si="16"/>
        <v>100.426170468187</v>
      </c>
    </row>
    <row r="1064" s="74" customFormat="1" ht="18" customHeight="1" spans="1:6">
      <c r="A1064" s="166">
        <v>2150801</v>
      </c>
      <c r="B1064" s="166" t="s">
        <v>90</v>
      </c>
      <c r="C1064" s="168">
        <v>634.15</v>
      </c>
      <c r="D1064" s="168">
        <v>203</v>
      </c>
      <c r="E1064" s="168">
        <v>168</v>
      </c>
      <c r="F1064" s="169">
        <f t="shared" si="16"/>
        <v>377.470238095238</v>
      </c>
    </row>
    <row r="1065" s="74" customFormat="1" ht="18" customHeight="1" spans="1:6">
      <c r="A1065" s="166">
        <v>2150802</v>
      </c>
      <c r="B1065" s="166" t="s">
        <v>91</v>
      </c>
      <c r="C1065" s="168">
        <v>0</v>
      </c>
      <c r="D1065" s="168">
        <v>0</v>
      </c>
      <c r="E1065" s="168">
        <v>0</v>
      </c>
      <c r="F1065" s="169">
        <f t="shared" si="16"/>
        <v>0</v>
      </c>
    </row>
    <row r="1066" s="74" customFormat="1" ht="18" customHeight="1" spans="1:6">
      <c r="A1066" s="166">
        <v>2150803</v>
      </c>
      <c r="B1066" s="166" t="s">
        <v>92</v>
      </c>
      <c r="C1066" s="168">
        <v>0</v>
      </c>
      <c r="D1066" s="168">
        <v>0</v>
      </c>
      <c r="E1066" s="168">
        <v>0</v>
      </c>
      <c r="F1066" s="169">
        <f t="shared" si="16"/>
        <v>0</v>
      </c>
    </row>
    <row r="1067" s="74" customFormat="1" ht="18" customHeight="1" spans="1:6">
      <c r="A1067" s="166">
        <v>2150804</v>
      </c>
      <c r="B1067" s="166" t="s">
        <v>892</v>
      </c>
      <c r="C1067" s="168">
        <v>0</v>
      </c>
      <c r="D1067" s="168">
        <v>0</v>
      </c>
      <c r="E1067" s="168">
        <v>0</v>
      </c>
      <c r="F1067" s="169">
        <f t="shared" si="16"/>
        <v>0</v>
      </c>
    </row>
    <row r="1068" s="74" customFormat="1" ht="18" customHeight="1" spans="1:6">
      <c r="A1068" s="166">
        <v>2150805</v>
      </c>
      <c r="B1068" s="166" t="s">
        <v>893</v>
      </c>
      <c r="C1068" s="168">
        <v>5</v>
      </c>
      <c r="D1068" s="168">
        <v>0</v>
      </c>
      <c r="E1068" s="168">
        <v>0</v>
      </c>
      <c r="F1068" s="169">
        <f t="shared" si="16"/>
        <v>0</v>
      </c>
    </row>
    <row r="1069" s="74" customFormat="1" ht="18" customHeight="1" spans="1:6">
      <c r="A1069" s="166">
        <v>2150806</v>
      </c>
      <c r="B1069" s="166" t="s">
        <v>894</v>
      </c>
      <c r="C1069" s="168">
        <v>0</v>
      </c>
      <c r="D1069" s="168">
        <v>0</v>
      </c>
      <c r="E1069" s="168">
        <v>0</v>
      </c>
      <c r="F1069" s="169">
        <f t="shared" si="16"/>
        <v>0</v>
      </c>
    </row>
    <row r="1070" s="74" customFormat="1" ht="18" customHeight="1" spans="1:6">
      <c r="A1070" s="166">
        <v>2150899</v>
      </c>
      <c r="B1070" s="166" t="s">
        <v>895</v>
      </c>
      <c r="C1070" s="168">
        <v>197.4</v>
      </c>
      <c r="D1070" s="168">
        <v>164</v>
      </c>
      <c r="E1070" s="168">
        <v>665</v>
      </c>
      <c r="F1070" s="169">
        <f t="shared" si="16"/>
        <v>29.6842105263158</v>
      </c>
    </row>
    <row r="1071" s="74" customFormat="1" ht="18" customHeight="1" spans="1:6">
      <c r="A1071" s="166">
        <v>21599</v>
      </c>
      <c r="B1071" s="167" t="s">
        <v>896</v>
      </c>
      <c r="C1071" s="168">
        <f>SUM(C1072:C1076)</f>
        <v>0</v>
      </c>
      <c r="D1071" s="168">
        <f>SUM(D1072:D1076)</f>
        <v>0</v>
      </c>
      <c r="E1071" s="168">
        <f>SUM(E1072:E1076)</f>
        <v>0</v>
      </c>
      <c r="F1071" s="169">
        <f t="shared" si="16"/>
        <v>0</v>
      </c>
    </row>
    <row r="1072" s="74" customFormat="1" ht="18" customHeight="1" spans="1:6">
      <c r="A1072" s="166">
        <v>2159901</v>
      </c>
      <c r="B1072" s="166" t="s">
        <v>897</v>
      </c>
      <c r="C1072" s="168">
        <v>0</v>
      </c>
      <c r="D1072" s="168">
        <v>0</v>
      </c>
      <c r="E1072" s="168">
        <v>0</v>
      </c>
      <c r="F1072" s="169">
        <f t="shared" si="16"/>
        <v>0</v>
      </c>
    </row>
    <row r="1073" s="74" customFormat="1" ht="18" customHeight="1" spans="1:6">
      <c r="A1073" s="166">
        <v>2159904</v>
      </c>
      <c r="B1073" s="166" t="s">
        <v>898</v>
      </c>
      <c r="C1073" s="168">
        <v>0</v>
      </c>
      <c r="D1073" s="168">
        <v>0</v>
      </c>
      <c r="E1073" s="168">
        <v>0</v>
      </c>
      <c r="F1073" s="169">
        <f t="shared" si="16"/>
        <v>0</v>
      </c>
    </row>
    <row r="1074" s="74" customFormat="1" ht="18" customHeight="1" spans="1:6">
      <c r="A1074" s="166">
        <v>2159905</v>
      </c>
      <c r="B1074" s="166" t="s">
        <v>899</v>
      </c>
      <c r="C1074" s="168">
        <v>0</v>
      </c>
      <c r="D1074" s="168">
        <v>0</v>
      </c>
      <c r="E1074" s="168">
        <v>0</v>
      </c>
      <c r="F1074" s="169">
        <f t="shared" si="16"/>
        <v>0</v>
      </c>
    </row>
    <row r="1075" s="74" customFormat="1" ht="18" customHeight="1" spans="1:6">
      <c r="A1075" s="166">
        <v>2159906</v>
      </c>
      <c r="B1075" s="166" t="s">
        <v>900</v>
      </c>
      <c r="C1075" s="168">
        <v>0</v>
      </c>
      <c r="D1075" s="168">
        <v>0</v>
      </c>
      <c r="E1075" s="168">
        <v>0</v>
      </c>
      <c r="F1075" s="169">
        <f t="shared" si="16"/>
        <v>0</v>
      </c>
    </row>
    <row r="1076" s="74" customFormat="1" ht="18" customHeight="1" spans="1:6">
      <c r="A1076" s="166">
        <v>2159999</v>
      </c>
      <c r="B1076" s="166" t="s">
        <v>901</v>
      </c>
      <c r="C1076" s="168">
        <v>0</v>
      </c>
      <c r="D1076" s="168">
        <v>0</v>
      </c>
      <c r="E1076" s="168">
        <v>0</v>
      </c>
      <c r="F1076" s="169">
        <f t="shared" si="16"/>
        <v>0</v>
      </c>
    </row>
    <row r="1077" s="74" customFormat="1" ht="18" customHeight="1" spans="1:6">
      <c r="A1077" s="166">
        <v>216</v>
      </c>
      <c r="B1077" s="167" t="s">
        <v>902</v>
      </c>
      <c r="C1077" s="168">
        <f>C1078+C1088+C1094</f>
        <v>229.65</v>
      </c>
      <c r="D1077" s="168">
        <f>D1078+D1088+D1094</f>
        <v>359</v>
      </c>
      <c r="E1077" s="168">
        <f>E1078+E1088+E1094</f>
        <v>478</v>
      </c>
      <c r="F1077" s="169">
        <f t="shared" si="16"/>
        <v>48.0439330543933</v>
      </c>
    </row>
    <row r="1078" s="74" customFormat="1" ht="18" customHeight="1" spans="1:6">
      <c r="A1078" s="166">
        <v>21602</v>
      </c>
      <c r="B1078" s="167" t="s">
        <v>903</v>
      </c>
      <c r="C1078" s="168">
        <f>SUM(C1079:C1087)</f>
        <v>229.65</v>
      </c>
      <c r="D1078" s="168">
        <f>SUM(D1079:D1087)</f>
        <v>359</v>
      </c>
      <c r="E1078" s="168">
        <f>SUM(E1079:E1087)</f>
        <v>388</v>
      </c>
      <c r="F1078" s="169">
        <f t="shared" si="16"/>
        <v>59.1881443298969</v>
      </c>
    </row>
    <row r="1079" s="74" customFormat="1" ht="18" customHeight="1" spans="1:6">
      <c r="A1079" s="166">
        <v>2160201</v>
      </c>
      <c r="B1079" s="166" t="s">
        <v>90</v>
      </c>
      <c r="C1079" s="168">
        <v>0</v>
      </c>
      <c r="D1079" s="168">
        <v>16</v>
      </c>
      <c r="E1079" s="168">
        <v>40</v>
      </c>
      <c r="F1079" s="169">
        <f t="shared" si="16"/>
        <v>0</v>
      </c>
    </row>
    <row r="1080" s="74" customFormat="1" ht="18" customHeight="1" spans="1:6">
      <c r="A1080" s="166">
        <v>2160202</v>
      </c>
      <c r="B1080" s="166" t="s">
        <v>91</v>
      </c>
      <c r="C1080" s="168">
        <v>0</v>
      </c>
      <c r="D1080" s="168">
        <v>0</v>
      </c>
      <c r="E1080" s="168">
        <v>0</v>
      </c>
      <c r="F1080" s="169">
        <f t="shared" si="16"/>
        <v>0</v>
      </c>
    </row>
    <row r="1081" s="74" customFormat="1" ht="18" customHeight="1" spans="1:6">
      <c r="A1081" s="166">
        <v>2160203</v>
      </c>
      <c r="B1081" s="166" t="s">
        <v>92</v>
      </c>
      <c r="C1081" s="168">
        <v>0</v>
      </c>
      <c r="D1081" s="168">
        <v>0</v>
      </c>
      <c r="E1081" s="168">
        <v>0</v>
      </c>
      <c r="F1081" s="169">
        <f t="shared" si="16"/>
        <v>0</v>
      </c>
    </row>
    <row r="1082" s="74" customFormat="1" ht="18" customHeight="1" spans="1:6">
      <c r="A1082" s="166">
        <v>2160216</v>
      </c>
      <c r="B1082" s="166" t="s">
        <v>904</v>
      </c>
      <c r="C1082" s="168">
        <v>0</v>
      </c>
      <c r="D1082" s="168">
        <v>0</v>
      </c>
      <c r="E1082" s="168">
        <v>0</v>
      </c>
      <c r="F1082" s="169">
        <f t="shared" si="16"/>
        <v>0</v>
      </c>
    </row>
    <row r="1083" s="74" customFormat="1" ht="18" customHeight="1" spans="1:6">
      <c r="A1083" s="166">
        <v>2160217</v>
      </c>
      <c r="B1083" s="166" t="s">
        <v>905</v>
      </c>
      <c r="C1083" s="168">
        <v>0</v>
      </c>
      <c r="D1083" s="168">
        <v>0</v>
      </c>
      <c r="E1083" s="168">
        <v>0</v>
      </c>
      <c r="F1083" s="169">
        <f t="shared" si="16"/>
        <v>0</v>
      </c>
    </row>
    <row r="1084" s="74" customFormat="1" ht="18" customHeight="1" spans="1:6">
      <c r="A1084" s="166">
        <v>2160218</v>
      </c>
      <c r="B1084" s="166" t="s">
        <v>906</v>
      </c>
      <c r="C1084" s="168">
        <v>0</v>
      </c>
      <c r="D1084" s="168">
        <v>0</v>
      </c>
      <c r="E1084" s="168">
        <v>0</v>
      </c>
      <c r="F1084" s="169">
        <f t="shared" si="16"/>
        <v>0</v>
      </c>
    </row>
    <row r="1085" s="74" customFormat="1" ht="18" customHeight="1" spans="1:6">
      <c r="A1085" s="166">
        <v>2160219</v>
      </c>
      <c r="B1085" s="166" t="s">
        <v>907</v>
      </c>
      <c r="C1085" s="168">
        <v>0</v>
      </c>
      <c r="D1085" s="168">
        <v>0</v>
      </c>
      <c r="E1085" s="168">
        <v>0</v>
      </c>
      <c r="F1085" s="169">
        <f t="shared" si="16"/>
        <v>0</v>
      </c>
    </row>
    <row r="1086" s="74" customFormat="1" ht="18" customHeight="1" spans="1:6">
      <c r="A1086" s="166">
        <v>2160250</v>
      </c>
      <c r="B1086" s="166" t="s">
        <v>99</v>
      </c>
      <c r="C1086" s="168">
        <v>229.65</v>
      </c>
      <c r="D1086" s="168">
        <v>331</v>
      </c>
      <c r="E1086" s="168">
        <v>270</v>
      </c>
      <c r="F1086" s="169">
        <f t="shared" si="16"/>
        <v>85.0555555555556</v>
      </c>
    </row>
    <row r="1087" s="74" customFormat="1" ht="18" customHeight="1" spans="1:6">
      <c r="A1087" s="166">
        <v>2160299</v>
      </c>
      <c r="B1087" s="166" t="s">
        <v>908</v>
      </c>
      <c r="C1087" s="168">
        <v>0</v>
      </c>
      <c r="D1087" s="168">
        <v>12</v>
      </c>
      <c r="E1087" s="168">
        <v>78</v>
      </c>
      <c r="F1087" s="169">
        <f t="shared" si="16"/>
        <v>0</v>
      </c>
    </row>
    <row r="1088" s="74" customFormat="1" ht="18" customHeight="1" spans="1:6">
      <c r="A1088" s="166">
        <v>21606</v>
      </c>
      <c r="B1088" s="167" t="s">
        <v>909</v>
      </c>
      <c r="C1088" s="168">
        <f>SUM(C1089:C1093)</f>
        <v>0</v>
      </c>
      <c r="D1088" s="168">
        <f>SUM(D1089:D1093)</f>
        <v>0</v>
      </c>
      <c r="E1088" s="168">
        <f>SUM(E1089:E1093)</f>
        <v>0</v>
      </c>
      <c r="F1088" s="169">
        <f t="shared" si="16"/>
        <v>0</v>
      </c>
    </row>
    <row r="1089" s="74" customFormat="1" ht="18" customHeight="1" spans="1:6">
      <c r="A1089" s="166">
        <v>2160601</v>
      </c>
      <c r="B1089" s="166" t="s">
        <v>90</v>
      </c>
      <c r="C1089" s="168">
        <v>0</v>
      </c>
      <c r="D1089" s="168">
        <v>0</v>
      </c>
      <c r="E1089" s="168">
        <v>0</v>
      </c>
      <c r="F1089" s="169">
        <f t="shared" si="16"/>
        <v>0</v>
      </c>
    </row>
    <row r="1090" s="74" customFormat="1" ht="18" customHeight="1" spans="1:6">
      <c r="A1090" s="166">
        <v>2160602</v>
      </c>
      <c r="B1090" s="166" t="s">
        <v>91</v>
      </c>
      <c r="C1090" s="168">
        <v>0</v>
      </c>
      <c r="D1090" s="168">
        <v>0</v>
      </c>
      <c r="E1090" s="168">
        <v>0</v>
      </c>
      <c r="F1090" s="169">
        <f t="shared" si="16"/>
        <v>0</v>
      </c>
    </row>
    <row r="1091" s="74" customFormat="1" ht="18" customHeight="1" spans="1:6">
      <c r="A1091" s="166">
        <v>2160603</v>
      </c>
      <c r="B1091" s="166" t="s">
        <v>92</v>
      </c>
      <c r="C1091" s="168">
        <v>0</v>
      </c>
      <c r="D1091" s="168">
        <v>0</v>
      </c>
      <c r="E1091" s="168">
        <v>0</v>
      </c>
      <c r="F1091" s="169">
        <f t="shared" si="16"/>
        <v>0</v>
      </c>
    </row>
    <row r="1092" s="74" customFormat="1" ht="18" customHeight="1" spans="1:6">
      <c r="A1092" s="166">
        <v>2160607</v>
      </c>
      <c r="B1092" s="166" t="s">
        <v>910</v>
      </c>
      <c r="C1092" s="168">
        <v>0</v>
      </c>
      <c r="D1092" s="168">
        <v>0</v>
      </c>
      <c r="E1092" s="168">
        <v>0</v>
      </c>
      <c r="F1092" s="169">
        <f t="shared" ref="F1092:F1155" si="17">IF(E1092=0,0,C1092/E1092*100)</f>
        <v>0</v>
      </c>
    </row>
    <row r="1093" s="74" customFormat="1" ht="18" customHeight="1" spans="1:6">
      <c r="A1093" s="166">
        <v>2160699</v>
      </c>
      <c r="B1093" s="166" t="s">
        <v>911</v>
      </c>
      <c r="C1093" s="168">
        <v>0</v>
      </c>
      <c r="D1093" s="168">
        <v>0</v>
      </c>
      <c r="E1093" s="168">
        <v>0</v>
      </c>
      <c r="F1093" s="169">
        <f t="shared" si="17"/>
        <v>0</v>
      </c>
    </row>
    <row r="1094" s="74" customFormat="1" ht="18" customHeight="1" spans="1:6">
      <c r="A1094" s="166">
        <v>21699</v>
      </c>
      <c r="B1094" s="167" t="s">
        <v>912</v>
      </c>
      <c r="C1094" s="168">
        <f>SUM(C1095:C1096)</f>
        <v>0</v>
      </c>
      <c r="D1094" s="168">
        <f>SUM(D1095:D1096)</f>
        <v>0</v>
      </c>
      <c r="E1094" s="168">
        <f>SUM(E1095:E1096)</f>
        <v>90</v>
      </c>
      <c r="F1094" s="169">
        <f t="shared" si="17"/>
        <v>0</v>
      </c>
    </row>
    <row r="1095" s="74" customFormat="1" ht="18" customHeight="1" spans="1:6">
      <c r="A1095" s="166">
        <v>2169901</v>
      </c>
      <c r="B1095" s="166" t="s">
        <v>913</v>
      </c>
      <c r="C1095" s="168">
        <v>0</v>
      </c>
      <c r="D1095" s="168">
        <v>0</v>
      </c>
      <c r="E1095" s="168">
        <v>8</v>
      </c>
      <c r="F1095" s="169">
        <f t="shared" si="17"/>
        <v>0</v>
      </c>
    </row>
    <row r="1096" s="74" customFormat="1" ht="18" customHeight="1" spans="1:6">
      <c r="A1096" s="166">
        <v>2169999</v>
      </c>
      <c r="B1096" s="166" t="s">
        <v>914</v>
      </c>
      <c r="C1096" s="168">
        <v>0</v>
      </c>
      <c r="D1096" s="168">
        <v>0</v>
      </c>
      <c r="E1096" s="168">
        <v>82</v>
      </c>
      <c r="F1096" s="169">
        <f t="shared" si="17"/>
        <v>0</v>
      </c>
    </row>
    <row r="1097" s="74" customFormat="1" ht="18" customHeight="1" spans="1:6">
      <c r="A1097" s="166">
        <v>217</v>
      </c>
      <c r="B1097" s="167" t="s">
        <v>915</v>
      </c>
      <c r="C1097" s="168">
        <f>C1098+C1105+C1115+C1121+C1124</f>
        <v>0</v>
      </c>
      <c r="D1097" s="168">
        <f>D1098+D1105+D1115+D1121+D1124</f>
        <v>38</v>
      </c>
      <c r="E1097" s="168">
        <f>E1098+E1105+E1115+E1121+E1124</f>
        <v>0</v>
      </c>
      <c r="F1097" s="169">
        <f t="shared" si="17"/>
        <v>0</v>
      </c>
    </row>
    <row r="1098" s="74" customFormat="1" ht="18" customHeight="1" spans="1:6">
      <c r="A1098" s="166">
        <v>21701</v>
      </c>
      <c r="B1098" s="167" t="s">
        <v>916</v>
      </c>
      <c r="C1098" s="168">
        <f>SUM(C1099:C1104)</f>
        <v>0</v>
      </c>
      <c r="D1098" s="168">
        <f>SUM(D1099:D1104)</f>
        <v>0</v>
      </c>
      <c r="E1098" s="168">
        <f>SUM(E1099:E1104)</f>
        <v>0</v>
      </c>
      <c r="F1098" s="169">
        <f t="shared" si="17"/>
        <v>0</v>
      </c>
    </row>
    <row r="1099" s="74" customFormat="1" ht="18" customHeight="1" spans="1:6">
      <c r="A1099" s="166">
        <v>2170101</v>
      </c>
      <c r="B1099" s="166" t="s">
        <v>90</v>
      </c>
      <c r="C1099" s="168">
        <v>0</v>
      </c>
      <c r="D1099" s="168">
        <v>0</v>
      </c>
      <c r="E1099" s="168">
        <v>0</v>
      </c>
      <c r="F1099" s="169">
        <f t="shared" si="17"/>
        <v>0</v>
      </c>
    </row>
    <row r="1100" s="74" customFormat="1" ht="18" customHeight="1" spans="1:6">
      <c r="A1100" s="166">
        <v>2170102</v>
      </c>
      <c r="B1100" s="166" t="s">
        <v>91</v>
      </c>
      <c r="C1100" s="168">
        <v>0</v>
      </c>
      <c r="D1100" s="168">
        <v>0</v>
      </c>
      <c r="E1100" s="168">
        <v>0</v>
      </c>
      <c r="F1100" s="169">
        <f t="shared" si="17"/>
        <v>0</v>
      </c>
    </row>
    <row r="1101" s="74" customFormat="1" ht="18" customHeight="1" spans="1:6">
      <c r="A1101" s="166">
        <v>2170103</v>
      </c>
      <c r="B1101" s="166" t="s">
        <v>92</v>
      </c>
      <c r="C1101" s="168">
        <v>0</v>
      </c>
      <c r="D1101" s="168">
        <v>0</v>
      </c>
      <c r="E1101" s="168">
        <v>0</v>
      </c>
      <c r="F1101" s="169">
        <f t="shared" si="17"/>
        <v>0</v>
      </c>
    </row>
    <row r="1102" s="74" customFormat="1" ht="18" customHeight="1" spans="1:6">
      <c r="A1102" s="166">
        <v>2170104</v>
      </c>
      <c r="B1102" s="166" t="s">
        <v>917</v>
      </c>
      <c r="C1102" s="168">
        <v>0</v>
      </c>
      <c r="D1102" s="168">
        <v>0</v>
      </c>
      <c r="E1102" s="168">
        <v>0</v>
      </c>
      <c r="F1102" s="169">
        <f t="shared" si="17"/>
        <v>0</v>
      </c>
    </row>
    <row r="1103" s="74" customFormat="1" ht="18" customHeight="1" spans="1:6">
      <c r="A1103" s="166">
        <v>2170150</v>
      </c>
      <c r="B1103" s="166" t="s">
        <v>99</v>
      </c>
      <c r="C1103" s="168">
        <v>0</v>
      </c>
      <c r="D1103" s="168">
        <v>0</v>
      </c>
      <c r="E1103" s="168">
        <v>0</v>
      </c>
      <c r="F1103" s="169">
        <f t="shared" si="17"/>
        <v>0</v>
      </c>
    </row>
    <row r="1104" s="74" customFormat="1" ht="18" customHeight="1" spans="1:6">
      <c r="A1104" s="166">
        <v>2170199</v>
      </c>
      <c r="B1104" s="166" t="s">
        <v>918</v>
      </c>
      <c r="C1104" s="168">
        <v>0</v>
      </c>
      <c r="D1104" s="168">
        <v>0</v>
      </c>
      <c r="E1104" s="168">
        <v>0</v>
      </c>
      <c r="F1104" s="169">
        <f t="shared" si="17"/>
        <v>0</v>
      </c>
    </row>
    <row r="1105" s="74" customFormat="1" ht="18" customHeight="1" spans="1:6">
      <c r="A1105" s="166">
        <v>21702</v>
      </c>
      <c r="B1105" s="167" t="s">
        <v>919</v>
      </c>
      <c r="C1105" s="168">
        <f>SUM(C1106:C1114)</f>
        <v>0</v>
      </c>
      <c r="D1105" s="168">
        <f>SUM(D1106:D1114)</f>
        <v>0</v>
      </c>
      <c r="E1105" s="168">
        <f>SUM(E1106:E1114)</f>
        <v>0</v>
      </c>
      <c r="F1105" s="169">
        <f t="shared" si="17"/>
        <v>0</v>
      </c>
    </row>
    <row r="1106" s="74" customFormat="1" ht="18" customHeight="1" spans="1:6">
      <c r="A1106" s="166">
        <v>2170201</v>
      </c>
      <c r="B1106" s="166" t="s">
        <v>920</v>
      </c>
      <c r="C1106" s="168">
        <v>0</v>
      </c>
      <c r="D1106" s="168">
        <v>0</v>
      </c>
      <c r="E1106" s="168">
        <v>0</v>
      </c>
      <c r="F1106" s="169">
        <f t="shared" si="17"/>
        <v>0</v>
      </c>
    </row>
    <row r="1107" s="74" customFormat="1" ht="18" customHeight="1" spans="1:6">
      <c r="A1107" s="166">
        <v>2170202</v>
      </c>
      <c r="B1107" s="166" t="s">
        <v>921</v>
      </c>
      <c r="C1107" s="168">
        <v>0</v>
      </c>
      <c r="D1107" s="168">
        <v>0</v>
      </c>
      <c r="E1107" s="168">
        <v>0</v>
      </c>
      <c r="F1107" s="169">
        <f t="shared" si="17"/>
        <v>0</v>
      </c>
    </row>
    <row r="1108" s="74" customFormat="1" ht="18" customHeight="1" spans="1:6">
      <c r="A1108" s="166">
        <v>2170203</v>
      </c>
      <c r="B1108" s="166" t="s">
        <v>922</v>
      </c>
      <c r="C1108" s="168">
        <v>0</v>
      </c>
      <c r="D1108" s="168">
        <v>0</v>
      </c>
      <c r="E1108" s="168">
        <v>0</v>
      </c>
      <c r="F1108" s="169">
        <f t="shared" si="17"/>
        <v>0</v>
      </c>
    </row>
    <row r="1109" s="74" customFormat="1" ht="18" customHeight="1" spans="1:6">
      <c r="A1109" s="166">
        <v>2170204</v>
      </c>
      <c r="B1109" s="166" t="s">
        <v>923</v>
      </c>
      <c r="C1109" s="168">
        <v>0</v>
      </c>
      <c r="D1109" s="168">
        <v>0</v>
      </c>
      <c r="E1109" s="168">
        <v>0</v>
      </c>
      <c r="F1109" s="169">
        <f t="shared" si="17"/>
        <v>0</v>
      </c>
    </row>
    <row r="1110" s="74" customFormat="1" ht="18" customHeight="1" spans="1:6">
      <c r="A1110" s="166">
        <v>2170205</v>
      </c>
      <c r="B1110" s="166" t="s">
        <v>924</v>
      </c>
      <c r="C1110" s="168">
        <v>0</v>
      </c>
      <c r="D1110" s="168">
        <v>0</v>
      </c>
      <c r="E1110" s="168">
        <v>0</v>
      </c>
      <c r="F1110" s="169">
        <f t="shared" si="17"/>
        <v>0</v>
      </c>
    </row>
    <row r="1111" s="74" customFormat="1" ht="18" customHeight="1" spans="1:6">
      <c r="A1111" s="166">
        <v>2170206</v>
      </c>
      <c r="B1111" s="166" t="s">
        <v>925</v>
      </c>
      <c r="C1111" s="168">
        <v>0</v>
      </c>
      <c r="D1111" s="168">
        <v>0</v>
      </c>
      <c r="E1111" s="168">
        <v>0</v>
      </c>
      <c r="F1111" s="169">
        <f t="shared" si="17"/>
        <v>0</v>
      </c>
    </row>
    <row r="1112" s="74" customFormat="1" ht="18" customHeight="1" spans="1:6">
      <c r="A1112" s="166">
        <v>2170207</v>
      </c>
      <c r="B1112" s="166" t="s">
        <v>926</v>
      </c>
      <c r="C1112" s="168">
        <v>0</v>
      </c>
      <c r="D1112" s="168">
        <v>0</v>
      </c>
      <c r="E1112" s="168">
        <v>0</v>
      </c>
      <c r="F1112" s="169">
        <f t="shared" si="17"/>
        <v>0</v>
      </c>
    </row>
    <row r="1113" s="74" customFormat="1" ht="18" customHeight="1" spans="1:6">
      <c r="A1113" s="166">
        <v>2170208</v>
      </c>
      <c r="B1113" s="166" t="s">
        <v>927</v>
      </c>
      <c r="C1113" s="168">
        <v>0</v>
      </c>
      <c r="D1113" s="168">
        <v>0</v>
      </c>
      <c r="E1113" s="168">
        <v>0</v>
      </c>
      <c r="F1113" s="169">
        <f t="shared" si="17"/>
        <v>0</v>
      </c>
    </row>
    <row r="1114" s="74" customFormat="1" ht="18" customHeight="1" spans="1:6">
      <c r="A1114" s="166">
        <v>2170299</v>
      </c>
      <c r="B1114" s="166" t="s">
        <v>928</v>
      </c>
      <c r="C1114" s="168">
        <v>0</v>
      </c>
      <c r="D1114" s="168">
        <v>0</v>
      </c>
      <c r="E1114" s="168">
        <v>0</v>
      </c>
      <c r="F1114" s="169">
        <f t="shared" si="17"/>
        <v>0</v>
      </c>
    </row>
    <row r="1115" s="74" customFormat="1" ht="18" customHeight="1" spans="1:6">
      <c r="A1115" s="166">
        <v>21703</v>
      </c>
      <c r="B1115" s="167" t="s">
        <v>929</v>
      </c>
      <c r="C1115" s="168">
        <f>SUM(C1116:C1120)</f>
        <v>0</v>
      </c>
      <c r="D1115" s="168">
        <f>SUM(D1116:D1120)</f>
        <v>0</v>
      </c>
      <c r="E1115" s="168">
        <f>SUM(E1116:E1120)</f>
        <v>0</v>
      </c>
      <c r="F1115" s="169">
        <f t="shared" si="17"/>
        <v>0</v>
      </c>
    </row>
    <row r="1116" s="74" customFormat="1" ht="18" customHeight="1" spans="1:6">
      <c r="A1116" s="166">
        <v>2170301</v>
      </c>
      <c r="B1116" s="166" t="s">
        <v>930</v>
      </c>
      <c r="C1116" s="168">
        <v>0</v>
      </c>
      <c r="D1116" s="168">
        <v>0</v>
      </c>
      <c r="E1116" s="168">
        <v>0</v>
      </c>
      <c r="F1116" s="169">
        <f t="shared" si="17"/>
        <v>0</v>
      </c>
    </row>
    <row r="1117" s="74" customFormat="1" ht="18" customHeight="1" spans="1:6">
      <c r="A1117" s="166">
        <v>2170302</v>
      </c>
      <c r="B1117" s="166" t="s">
        <v>931</v>
      </c>
      <c r="C1117" s="168">
        <v>0</v>
      </c>
      <c r="D1117" s="168">
        <v>0</v>
      </c>
      <c r="E1117" s="168">
        <v>0</v>
      </c>
      <c r="F1117" s="169">
        <f t="shared" si="17"/>
        <v>0</v>
      </c>
    </row>
    <row r="1118" s="74" customFormat="1" ht="18" customHeight="1" spans="1:6">
      <c r="A1118" s="166">
        <v>2170303</v>
      </c>
      <c r="B1118" s="166" t="s">
        <v>932</v>
      </c>
      <c r="C1118" s="168">
        <v>0</v>
      </c>
      <c r="D1118" s="168">
        <v>0</v>
      </c>
      <c r="E1118" s="168">
        <v>0</v>
      </c>
      <c r="F1118" s="169">
        <f t="shared" si="17"/>
        <v>0</v>
      </c>
    </row>
    <row r="1119" s="74" customFormat="1" ht="18" customHeight="1" spans="1:6">
      <c r="A1119" s="166">
        <v>2170304</v>
      </c>
      <c r="B1119" s="166" t="s">
        <v>933</v>
      </c>
      <c r="C1119" s="168">
        <v>0</v>
      </c>
      <c r="D1119" s="168">
        <v>0</v>
      </c>
      <c r="E1119" s="168">
        <v>0</v>
      </c>
      <c r="F1119" s="169">
        <f t="shared" si="17"/>
        <v>0</v>
      </c>
    </row>
    <row r="1120" s="74" customFormat="1" ht="18" customHeight="1" spans="1:6">
      <c r="A1120" s="166">
        <v>2170399</v>
      </c>
      <c r="B1120" s="166" t="s">
        <v>934</v>
      </c>
      <c r="C1120" s="168">
        <v>0</v>
      </c>
      <c r="D1120" s="168">
        <v>0</v>
      </c>
      <c r="E1120" s="168">
        <v>0</v>
      </c>
      <c r="F1120" s="169">
        <f t="shared" si="17"/>
        <v>0</v>
      </c>
    </row>
    <row r="1121" s="74" customFormat="1" ht="18" customHeight="1" spans="1:6">
      <c r="A1121" s="166">
        <v>21704</v>
      </c>
      <c r="B1121" s="167" t="s">
        <v>935</v>
      </c>
      <c r="C1121" s="168">
        <f>SUM(C1122:C1123)</f>
        <v>0</v>
      </c>
      <c r="D1121" s="168">
        <f>SUM(D1122:D1123)</f>
        <v>0</v>
      </c>
      <c r="E1121" s="168">
        <f>SUM(E1122:E1123)</f>
        <v>0</v>
      </c>
      <c r="F1121" s="169">
        <f t="shared" si="17"/>
        <v>0</v>
      </c>
    </row>
    <row r="1122" s="74" customFormat="1" ht="18" customHeight="1" spans="1:6">
      <c r="A1122" s="166">
        <v>2170401</v>
      </c>
      <c r="B1122" s="166" t="s">
        <v>936</v>
      </c>
      <c r="C1122" s="168">
        <v>0</v>
      </c>
      <c r="D1122" s="168">
        <v>0</v>
      </c>
      <c r="E1122" s="168">
        <v>0</v>
      </c>
      <c r="F1122" s="169">
        <f t="shared" si="17"/>
        <v>0</v>
      </c>
    </row>
    <row r="1123" s="74" customFormat="1" ht="18" customHeight="1" spans="1:6">
      <c r="A1123" s="166">
        <v>2170499</v>
      </c>
      <c r="B1123" s="166" t="s">
        <v>937</v>
      </c>
      <c r="C1123" s="168">
        <v>0</v>
      </c>
      <c r="D1123" s="168">
        <v>0</v>
      </c>
      <c r="E1123" s="168">
        <v>0</v>
      </c>
      <c r="F1123" s="169">
        <f t="shared" si="17"/>
        <v>0</v>
      </c>
    </row>
    <row r="1124" s="74" customFormat="1" ht="18" customHeight="1" spans="1:6">
      <c r="A1124" s="166">
        <v>21799</v>
      </c>
      <c r="B1124" s="167" t="s">
        <v>938</v>
      </c>
      <c r="C1124" s="168">
        <f>C1125+C1126</f>
        <v>0</v>
      </c>
      <c r="D1124" s="168">
        <f>D1125+D1126</f>
        <v>38</v>
      </c>
      <c r="E1124" s="168">
        <f>E1125+E1126</f>
        <v>0</v>
      </c>
      <c r="F1124" s="169">
        <f t="shared" si="17"/>
        <v>0</v>
      </c>
    </row>
    <row r="1125" s="74" customFormat="1" ht="18" customHeight="1" spans="1:6">
      <c r="A1125" s="166">
        <v>2179902</v>
      </c>
      <c r="B1125" s="166" t="s">
        <v>939</v>
      </c>
      <c r="C1125" s="168">
        <v>0</v>
      </c>
      <c r="D1125" s="168">
        <v>0</v>
      </c>
      <c r="E1125" s="168">
        <v>0</v>
      </c>
      <c r="F1125" s="169">
        <f t="shared" si="17"/>
        <v>0</v>
      </c>
    </row>
    <row r="1126" s="74" customFormat="1" ht="18" customHeight="1" spans="1:6">
      <c r="A1126" s="166">
        <v>2179999</v>
      </c>
      <c r="B1126" s="166" t="s">
        <v>940</v>
      </c>
      <c r="C1126" s="168">
        <v>0</v>
      </c>
      <c r="D1126" s="168">
        <v>38</v>
      </c>
      <c r="E1126" s="168">
        <v>0</v>
      </c>
      <c r="F1126" s="169">
        <f t="shared" si="17"/>
        <v>0</v>
      </c>
    </row>
    <row r="1127" s="74" customFormat="1" ht="18" customHeight="1" spans="1:6">
      <c r="A1127" s="166">
        <v>219</v>
      </c>
      <c r="B1127" s="167" t="s">
        <v>941</v>
      </c>
      <c r="C1127" s="168">
        <f>SUM(C1128:C1136)</f>
        <v>0</v>
      </c>
      <c r="D1127" s="168">
        <f>SUM(D1128:D1136)</f>
        <v>0</v>
      </c>
      <c r="E1127" s="168">
        <f>SUM(E1128:E1136)</f>
        <v>0</v>
      </c>
      <c r="F1127" s="169">
        <f t="shared" si="17"/>
        <v>0</v>
      </c>
    </row>
    <row r="1128" s="74" customFormat="1" ht="18" customHeight="1" spans="1:6">
      <c r="A1128" s="166">
        <v>21901</v>
      </c>
      <c r="B1128" s="167" t="s">
        <v>942</v>
      </c>
      <c r="C1128" s="168">
        <v>0</v>
      </c>
      <c r="D1128" s="168">
        <v>0</v>
      </c>
      <c r="E1128" s="168">
        <v>0</v>
      </c>
      <c r="F1128" s="169">
        <f t="shared" si="17"/>
        <v>0</v>
      </c>
    </row>
    <row r="1129" s="74" customFormat="1" ht="18" customHeight="1" spans="1:6">
      <c r="A1129" s="166">
        <v>21902</v>
      </c>
      <c r="B1129" s="167" t="s">
        <v>943</v>
      </c>
      <c r="C1129" s="168">
        <v>0</v>
      </c>
      <c r="D1129" s="168">
        <v>0</v>
      </c>
      <c r="E1129" s="168">
        <v>0</v>
      </c>
      <c r="F1129" s="169">
        <f t="shared" si="17"/>
        <v>0</v>
      </c>
    </row>
    <row r="1130" s="74" customFormat="1" ht="18" customHeight="1" spans="1:6">
      <c r="A1130" s="166">
        <v>21903</v>
      </c>
      <c r="B1130" s="167" t="s">
        <v>944</v>
      </c>
      <c r="C1130" s="168">
        <v>0</v>
      </c>
      <c r="D1130" s="168">
        <v>0</v>
      </c>
      <c r="E1130" s="168">
        <v>0</v>
      </c>
      <c r="F1130" s="169">
        <f t="shared" si="17"/>
        <v>0</v>
      </c>
    </row>
    <row r="1131" s="74" customFormat="1" ht="18" customHeight="1" spans="1:6">
      <c r="A1131" s="166">
        <v>21904</v>
      </c>
      <c r="B1131" s="167" t="s">
        <v>945</v>
      </c>
      <c r="C1131" s="168">
        <v>0</v>
      </c>
      <c r="D1131" s="168">
        <v>0</v>
      </c>
      <c r="E1131" s="168">
        <v>0</v>
      </c>
      <c r="F1131" s="169">
        <f t="shared" si="17"/>
        <v>0</v>
      </c>
    </row>
    <row r="1132" s="74" customFormat="1" ht="18" customHeight="1" spans="1:6">
      <c r="A1132" s="166">
        <v>21905</v>
      </c>
      <c r="B1132" s="167" t="s">
        <v>946</v>
      </c>
      <c r="C1132" s="168">
        <v>0</v>
      </c>
      <c r="D1132" s="168">
        <v>0</v>
      </c>
      <c r="E1132" s="168">
        <v>0</v>
      </c>
      <c r="F1132" s="169">
        <f t="shared" si="17"/>
        <v>0</v>
      </c>
    </row>
    <row r="1133" s="74" customFormat="1" ht="18" customHeight="1" spans="1:6">
      <c r="A1133" s="166">
        <v>21906</v>
      </c>
      <c r="B1133" s="167" t="s">
        <v>722</v>
      </c>
      <c r="C1133" s="168">
        <v>0</v>
      </c>
      <c r="D1133" s="168">
        <v>0</v>
      </c>
      <c r="E1133" s="168">
        <v>0</v>
      </c>
      <c r="F1133" s="169">
        <f t="shared" si="17"/>
        <v>0</v>
      </c>
    </row>
    <row r="1134" s="74" customFormat="1" ht="18" customHeight="1" spans="1:6">
      <c r="A1134" s="166">
        <v>21907</v>
      </c>
      <c r="B1134" s="167" t="s">
        <v>947</v>
      </c>
      <c r="C1134" s="168">
        <v>0</v>
      </c>
      <c r="D1134" s="168">
        <v>0</v>
      </c>
      <c r="E1134" s="168">
        <v>0</v>
      </c>
      <c r="F1134" s="169">
        <f t="shared" si="17"/>
        <v>0</v>
      </c>
    </row>
    <row r="1135" s="74" customFormat="1" ht="18" customHeight="1" spans="1:6">
      <c r="A1135" s="166">
        <v>21908</v>
      </c>
      <c r="B1135" s="167" t="s">
        <v>948</v>
      </c>
      <c r="C1135" s="168">
        <v>0</v>
      </c>
      <c r="D1135" s="168">
        <v>0</v>
      </c>
      <c r="E1135" s="168">
        <v>0</v>
      </c>
      <c r="F1135" s="169">
        <f t="shared" si="17"/>
        <v>0</v>
      </c>
    </row>
    <row r="1136" s="74" customFormat="1" ht="18" customHeight="1" spans="1:6">
      <c r="A1136" s="166">
        <v>21999</v>
      </c>
      <c r="B1136" s="167" t="s">
        <v>949</v>
      </c>
      <c r="C1136" s="168">
        <v>0</v>
      </c>
      <c r="D1136" s="168">
        <v>0</v>
      </c>
      <c r="E1136" s="168">
        <v>0</v>
      </c>
      <c r="F1136" s="169">
        <f t="shared" si="17"/>
        <v>0</v>
      </c>
    </row>
    <row r="1137" s="74" customFormat="1" ht="18" customHeight="1" spans="1:6">
      <c r="A1137" s="166">
        <v>220</v>
      </c>
      <c r="B1137" s="167" t="s">
        <v>950</v>
      </c>
      <c r="C1137" s="168">
        <f>C1138+C1165+C1180</f>
        <v>2518.92</v>
      </c>
      <c r="D1137" s="168">
        <f>D1138+D1165+D1180</f>
        <v>2840</v>
      </c>
      <c r="E1137" s="168">
        <f>E1138+E1165+E1180</f>
        <v>911</v>
      </c>
      <c r="F1137" s="169">
        <f t="shared" si="17"/>
        <v>276.50054884742</v>
      </c>
    </row>
    <row r="1138" s="74" customFormat="1" ht="18" customHeight="1" spans="1:6">
      <c r="A1138" s="166">
        <v>22001</v>
      </c>
      <c r="B1138" s="167" t="s">
        <v>951</v>
      </c>
      <c r="C1138" s="168">
        <f>SUM(C1139:C1164)</f>
        <v>2462.92</v>
      </c>
      <c r="D1138" s="168">
        <f>SUM(D1139:D1164)</f>
        <v>2784</v>
      </c>
      <c r="E1138" s="168">
        <f>SUM(E1139:E1164)</f>
        <v>881</v>
      </c>
      <c r="F1138" s="169">
        <f t="shared" si="17"/>
        <v>279.559591373439</v>
      </c>
    </row>
    <row r="1139" s="74" customFormat="1" ht="18" customHeight="1" spans="1:6">
      <c r="A1139" s="166">
        <v>2200101</v>
      </c>
      <c r="B1139" s="166" t="s">
        <v>90</v>
      </c>
      <c r="C1139" s="168">
        <v>1785.85</v>
      </c>
      <c r="D1139" s="168">
        <v>179</v>
      </c>
      <c r="E1139" s="168">
        <v>135</v>
      </c>
      <c r="F1139" s="169">
        <f t="shared" si="17"/>
        <v>1322.85185185185</v>
      </c>
    </row>
    <row r="1140" s="74" customFormat="1" ht="18" customHeight="1" spans="1:6">
      <c r="A1140" s="166">
        <v>2200102</v>
      </c>
      <c r="B1140" s="166" t="s">
        <v>91</v>
      </c>
      <c r="C1140" s="168">
        <v>0</v>
      </c>
      <c r="D1140" s="168">
        <v>0</v>
      </c>
      <c r="E1140" s="168">
        <v>0</v>
      </c>
      <c r="F1140" s="169">
        <f t="shared" si="17"/>
        <v>0</v>
      </c>
    </row>
    <row r="1141" s="74" customFormat="1" ht="18" customHeight="1" spans="1:6">
      <c r="A1141" s="166">
        <v>2200103</v>
      </c>
      <c r="B1141" s="166" t="s">
        <v>92</v>
      </c>
      <c r="C1141" s="168">
        <v>0</v>
      </c>
      <c r="D1141" s="168">
        <v>0</v>
      </c>
      <c r="E1141" s="168">
        <v>0</v>
      </c>
      <c r="F1141" s="169">
        <f t="shared" si="17"/>
        <v>0</v>
      </c>
    </row>
    <row r="1142" s="74" customFormat="1" ht="18" customHeight="1" spans="1:6">
      <c r="A1142" s="166">
        <v>2200104</v>
      </c>
      <c r="B1142" s="166" t="s">
        <v>952</v>
      </c>
      <c r="C1142" s="168">
        <v>116.8</v>
      </c>
      <c r="D1142" s="168">
        <v>1802</v>
      </c>
      <c r="E1142" s="168">
        <v>108</v>
      </c>
      <c r="F1142" s="169">
        <f t="shared" si="17"/>
        <v>108.148148148148</v>
      </c>
    </row>
    <row r="1143" s="74" customFormat="1" ht="18" customHeight="1" spans="1:6">
      <c r="A1143" s="166">
        <v>2200106</v>
      </c>
      <c r="B1143" s="166" t="s">
        <v>953</v>
      </c>
      <c r="C1143" s="168">
        <v>0</v>
      </c>
      <c r="D1143" s="168">
        <v>0</v>
      </c>
      <c r="E1143" s="168">
        <v>0</v>
      </c>
      <c r="F1143" s="169">
        <f t="shared" si="17"/>
        <v>0</v>
      </c>
    </row>
    <row r="1144" s="74" customFormat="1" ht="18" customHeight="1" spans="1:6">
      <c r="A1144" s="166">
        <v>2200107</v>
      </c>
      <c r="B1144" s="166" t="s">
        <v>954</v>
      </c>
      <c r="C1144" s="168">
        <v>0</v>
      </c>
      <c r="D1144" s="168">
        <v>37</v>
      </c>
      <c r="E1144" s="168">
        <v>20</v>
      </c>
      <c r="F1144" s="169">
        <f t="shared" si="17"/>
        <v>0</v>
      </c>
    </row>
    <row r="1145" s="74" customFormat="1" ht="18" customHeight="1" spans="1:6">
      <c r="A1145" s="166">
        <v>2200108</v>
      </c>
      <c r="B1145" s="166" t="s">
        <v>955</v>
      </c>
      <c r="C1145" s="168">
        <v>0</v>
      </c>
      <c r="D1145" s="168">
        <v>0</v>
      </c>
      <c r="E1145" s="168">
        <v>0</v>
      </c>
      <c r="F1145" s="169">
        <f t="shared" si="17"/>
        <v>0</v>
      </c>
    </row>
    <row r="1146" s="74" customFormat="1" ht="18" customHeight="1" spans="1:6">
      <c r="A1146" s="166">
        <v>2200109</v>
      </c>
      <c r="B1146" s="166" t="s">
        <v>956</v>
      </c>
      <c r="C1146" s="168">
        <v>0</v>
      </c>
      <c r="D1146" s="168">
        <v>248</v>
      </c>
      <c r="E1146" s="168">
        <v>0</v>
      </c>
      <c r="F1146" s="169">
        <f t="shared" si="17"/>
        <v>0</v>
      </c>
    </row>
    <row r="1147" s="74" customFormat="1" ht="18" customHeight="1" spans="1:6">
      <c r="A1147" s="166">
        <v>2200112</v>
      </c>
      <c r="B1147" s="166" t="s">
        <v>957</v>
      </c>
      <c r="C1147" s="168">
        <v>0</v>
      </c>
      <c r="D1147" s="168">
        <v>0</v>
      </c>
      <c r="E1147" s="168">
        <v>95</v>
      </c>
      <c r="F1147" s="169">
        <f t="shared" si="17"/>
        <v>0</v>
      </c>
    </row>
    <row r="1148" s="74" customFormat="1" ht="18" customHeight="1" spans="1:6">
      <c r="A1148" s="166">
        <v>2200113</v>
      </c>
      <c r="B1148" s="166" t="s">
        <v>958</v>
      </c>
      <c r="C1148" s="168">
        <v>0</v>
      </c>
      <c r="D1148" s="168">
        <v>0</v>
      </c>
      <c r="E1148" s="168">
        <v>0</v>
      </c>
      <c r="F1148" s="169">
        <f t="shared" si="17"/>
        <v>0</v>
      </c>
    </row>
    <row r="1149" s="74" customFormat="1" ht="18" customHeight="1" spans="1:6">
      <c r="A1149" s="166">
        <v>2200114</v>
      </c>
      <c r="B1149" s="166" t="s">
        <v>959</v>
      </c>
      <c r="C1149" s="168">
        <v>0</v>
      </c>
      <c r="D1149" s="168">
        <v>15</v>
      </c>
      <c r="E1149" s="168">
        <v>11</v>
      </c>
      <c r="F1149" s="169">
        <f t="shared" si="17"/>
        <v>0</v>
      </c>
    </row>
    <row r="1150" s="74" customFormat="1" ht="18" customHeight="1" spans="1:6">
      <c r="A1150" s="166">
        <v>2200115</v>
      </c>
      <c r="B1150" s="166" t="s">
        <v>960</v>
      </c>
      <c r="C1150" s="168">
        <v>0</v>
      </c>
      <c r="D1150" s="168">
        <v>0</v>
      </c>
      <c r="E1150" s="168">
        <v>0</v>
      </c>
      <c r="F1150" s="169">
        <f t="shared" si="17"/>
        <v>0</v>
      </c>
    </row>
    <row r="1151" s="74" customFormat="1" ht="18" customHeight="1" spans="1:6">
      <c r="A1151" s="166">
        <v>2200116</v>
      </c>
      <c r="B1151" s="166" t="s">
        <v>961</v>
      </c>
      <c r="C1151" s="168">
        <v>0</v>
      </c>
      <c r="D1151" s="168">
        <v>0</v>
      </c>
      <c r="E1151" s="168">
        <v>0</v>
      </c>
      <c r="F1151" s="169">
        <f t="shared" si="17"/>
        <v>0</v>
      </c>
    </row>
    <row r="1152" s="74" customFormat="1" ht="18" customHeight="1" spans="1:6">
      <c r="A1152" s="166">
        <v>2200119</v>
      </c>
      <c r="B1152" s="166" t="s">
        <v>962</v>
      </c>
      <c r="C1152" s="168">
        <v>0</v>
      </c>
      <c r="D1152" s="168">
        <v>0</v>
      </c>
      <c r="E1152" s="168">
        <v>0</v>
      </c>
      <c r="F1152" s="169">
        <f t="shared" si="17"/>
        <v>0</v>
      </c>
    </row>
    <row r="1153" s="74" customFormat="1" ht="18" customHeight="1" spans="1:6">
      <c r="A1153" s="166">
        <v>2200120</v>
      </c>
      <c r="B1153" s="166" t="s">
        <v>963</v>
      </c>
      <c r="C1153" s="168">
        <v>0</v>
      </c>
      <c r="D1153" s="168">
        <v>0</v>
      </c>
      <c r="E1153" s="168">
        <v>0</v>
      </c>
      <c r="F1153" s="169">
        <f t="shared" si="17"/>
        <v>0</v>
      </c>
    </row>
    <row r="1154" s="74" customFormat="1" ht="18" customHeight="1" spans="1:6">
      <c r="A1154" s="166">
        <v>2200121</v>
      </c>
      <c r="B1154" s="166" t="s">
        <v>964</v>
      </c>
      <c r="C1154" s="168">
        <v>0</v>
      </c>
      <c r="D1154" s="168">
        <v>0</v>
      </c>
      <c r="E1154" s="168">
        <v>0</v>
      </c>
      <c r="F1154" s="169">
        <f t="shared" si="17"/>
        <v>0</v>
      </c>
    </row>
    <row r="1155" s="74" customFormat="1" ht="18" customHeight="1" spans="1:6">
      <c r="A1155" s="166">
        <v>2200122</v>
      </c>
      <c r="B1155" s="166" t="s">
        <v>965</v>
      </c>
      <c r="C1155" s="168">
        <v>0</v>
      </c>
      <c r="D1155" s="168">
        <v>0</v>
      </c>
      <c r="E1155" s="168">
        <v>0</v>
      </c>
      <c r="F1155" s="169">
        <f t="shared" si="17"/>
        <v>0</v>
      </c>
    </row>
    <row r="1156" s="74" customFormat="1" ht="18" customHeight="1" spans="1:6">
      <c r="A1156" s="166">
        <v>2200123</v>
      </c>
      <c r="B1156" s="166" t="s">
        <v>966</v>
      </c>
      <c r="C1156" s="168">
        <v>0</v>
      </c>
      <c r="D1156" s="168">
        <v>0</v>
      </c>
      <c r="E1156" s="168">
        <v>0</v>
      </c>
      <c r="F1156" s="169">
        <f t="shared" ref="F1156:F1219" si="18">IF(E1156=0,0,C1156/E1156*100)</f>
        <v>0</v>
      </c>
    </row>
    <row r="1157" s="74" customFormat="1" ht="18" customHeight="1" spans="1:6">
      <c r="A1157" s="166">
        <v>2200124</v>
      </c>
      <c r="B1157" s="166" t="s">
        <v>967</v>
      </c>
      <c r="C1157" s="168">
        <v>0</v>
      </c>
      <c r="D1157" s="168">
        <v>0</v>
      </c>
      <c r="E1157" s="168">
        <v>0</v>
      </c>
      <c r="F1157" s="169">
        <f t="shared" si="18"/>
        <v>0</v>
      </c>
    </row>
    <row r="1158" s="74" customFormat="1" ht="18" customHeight="1" spans="1:6">
      <c r="A1158" s="166">
        <v>2200125</v>
      </c>
      <c r="B1158" s="166" t="s">
        <v>968</v>
      </c>
      <c r="C1158" s="168">
        <v>0</v>
      </c>
      <c r="D1158" s="168">
        <v>0</v>
      </c>
      <c r="E1158" s="168">
        <v>0</v>
      </c>
      <c r="F1158" s="169">
        <f t="shared" si="18"/>
        <v>0</v>
      </c>
    </row>
    <row r="1159" s="74" customFormat="1" ht="18" customHeight="1" spans="1:6">
      <c r="A1159" s="166">
        <v>2200126</v>
      </c>
      <c r="B1159" s="166" t="s">
        <v>969</v>
      </c>
      <c r="C1159" s="168">
        <v>0</v>
      </c>
      <c r="D1159" s="168">
        <v>0</v>
      </c>
      <c r="E1159" s="168">
        <v>0</v>
      </c>
      <c r="F1159" s="169">
        <f t="shared" si="18"/>
        <v>0</v>
      </c>
    </row>
    <row r="1160" s="74" customFormat="1" ht="18" customHeight="1" spans="1:6">
      <c r="A1160" s="166">
        <v>2200127</v>
      </c>
      <c r="B1160" s="166" t="s">
        <v>970</v>
      </c>
      <c r="C1160" s="168">
        <v>0</v>
      </c>
      <c r="D1160" s="168">
        <v>0</v>
      </c>
      <c r="E1160" s="168">
        <v>0</v>
      </c>
      <c r="F1160" s="169">
        <f t="shared" si="18"/>
        <v>0</v>
      </c>
    </row>
    <row r="1161" s="74" customFormat="1" ht="18" customHeight="1" spans="1:6">
      <c r="A1161" s="166">
        <v>2200128</v>
      </c>
      <c r="B1161" s="166" t="s">
        <v>971</v>
      </c>
      <c r="C1161" s="168">
        <v>0</v>
      </c>
      <c r="D1161" s="168">
        <v>0</v>
      </c>
      <c r="E1161" s="168">
        <v>0</v>
      </c>
      <c r="F1161" s="169">
        <f t="shared" si="18"/>
        <v>0</v>
      </c>
    </row>
    <row r="1162" s="74" customFormat="1" ht="18" customHeight="1" spans="1:6">
      <c r="A1162" s="166">
        <v>2200129</v>
      </c>
      <c r="B1162" s="166" t="s">
        <v>972</v>
      </c>
      <c r="C1162" s="168">
        <v>0</v>
      </c>
      <c r="D1162" s="168">
        <v>0</v>
      </c>
      <c r="E1162" s="168">
        <v>0</v>
      </c>
      <c r="F1162" s="169">
        <f t="shared" si="18"/>
        <v>0</v>
      </c>
    </row>
    <row r="1163" s="74" customFormat="1" ht="18" customHeight="1" spans="1:6">
      <c r="A1163" s="166">
        <v>2200150</v>
      </c>
      <c r="B1163" s="166" t="s">
        <v>99</v>
      </c>
      <c r="C1163" s="168">
        <v>560.27</v>
      </c>
      <c r="D1163" s="168">
        <v>496</v>
      </c>
      <c r="E1163" s="168">
        <v>438</v>
      </c>
      <c r="F1163" s="169">
        <f t="shared" si="18"/>
        <v>127.915525114155</v>
      </c>
    </row>
    <row r="1164" s="74" customFormat="1" ht="18" customHeight="1" spans="1:6">
      <c r="A1164" s="166">
        <v>2200199</v>
      </c>
      <c r="B1164" s="166" t="s">
        <v>973</v>
      </c>
      <c r="C1164" s="168">
        <v>0</v>
      </c>
      <c r="D1164" s="168">
        <v>7</v>
      </c>
      <c r="E1164" s="168">
        <v>74</v>
      </c>
      <c r="F1164" s="169">
        <f t="shared" si="18"/>
        <v>0</v>
      </c>
    </row>
    <row r="1165" s="74" customFormat="1" ht="18" customHeight="1" spans="1:6">
      <c r="A1165" s="166">
        <v>22005</v>
      </c>
      <c r="B1165" s="167" t="s">
        <v>974</v>
      </c>
      <c r="C1165" s="168">
        <f>SUM(C1166:C1179)</f>
        <v>56</v>
      </c>
      <c r="D1165" s="168">
        <f>SUM(D1166:D1179)</f>
        <v>56</v>
      </c>
      <c r="E1165" s="168">
        <f>SUM(E1166:E1179)</f>
        <v>30</v>
      </c>
      <c r="F1165" s="169">
        <f t="shared" si="18"/>
        <v>186.666666666667</v>
      </c>
    </row>
    <row r="1166" s="74" customFormat="1" ht="18" customHeight="1" spans="1:6">
      <c r="A1166" s="166">
        <v>2200501</v>
      </c>
      <c r="B1166" s="166" t="s">
        <v>90</v>
      </c>
      <c r="C1166" s="168">
        <v>0</v>
      </c>
      <c r="D1166" s="168">
        <v>0</v>
      </c>
      <c r="E1166" s="168">
        <v>0</v>
      </c>
      <c r="F1166" s="169">
        <f t="shared" si="18"/>
        <v>0</v>
      </c>
    </row>
    <row r="1167" s="74" customFormat="1" ht="18" customHeight="1" spans="1:6">
      <c r="A1167" s="166">
        <v>2200502</v>
      </c>
      <c r="B1167" s="166" t="s">
        <v>91</v>
      </c>
      <c r="C1167" s="168">
        <v>0</v>
      </c>
      <c r="D1167" s="168">
        <v>0</v>
      </c>
      <c r="E1167" s="168">
        <v>0</v>
      </c>
      <c r="F1167" s="169">
        <f t="shared" si="18"/>
        <v>0</v>
      </c>
    </row>
    <row r="1168" s="74" customFormat="1" ht="18" customHeight="1" spans="1:6">
      <c r="A1168" s="166">
        <v>2200503</v>
      </c>
      <c r="B1168" s="166" t="s">
        <v>92</v>
      </c>
      <c r="C1168" s="168">
        <v>0</v>
      </c>
      <c r="D1168" s="168">
        <v>0</v>
      </c>
      <c r="E1168" s="168">
        <v>0</v>
      </c>
      <c r="F1168" s="169">
        <f t="shared" si="18"/>
        <v>0</v>
      </c>
    </row>
    <row r="1169" s="74" customFormat="1" ht="18" customHeight="1" spans="1:6">
      <c r="A1169" s="166">
        <v>2200504</v>
      </c>
      <c r="B1169" s="166" t="s">
        <v>975</v>
      </c>
      <c r="C1169" s="168">
        <v>0</v>
      </c>
      <c r="D1169" s="168">
        <v>0</v>
      </c>
      <c r="E1169" s="168">
        <v>0</v>
      </c>
      <c r="F1169" s="169">
        <f t="shared" si="18"/>
        <v>0</v>
      </c>
    </row>
    <row r="1170" s="74" customFormat="1" ht="18" customHeight="1" spans="1:6">
      <c r="A1170" s="166">
        <v>2200506</v>
      </c>
      <c r="B1170" s="166" t="s">
        <v>976</v>
      </c>
      <c r="C1170" s="168">
        <v>0</v>
      </c>
      <c r="D1170" s="168">
        <v>0</v>
      </c>
      <c r="E1170" s="168">
        <v>0</v>
      </c>
      <c r="F1170" s="169">
        <f t="shared" si="18"/>
        <v>0</v>
      </c>
    </row>
    <row r="1171" s="74" customFormat="1" ht="18" customHeight="1" spans="1:6">
      <c r="A1171" s="166">
        <v>2200507</v>
      </c>
      <c r="B1171" s="166" t="s">
        <v>977</v>
      </c>
      <c r="C1171" s="168">
        <v>0</v>
      </c>
      <c r="D1171" s="168">
        <v>0</v>
      </c>
      <c r="E1171" s="168">
        <v>0</v>
      </c>
      <c r="F1171" s="169">
        <f t="shared" si="18"/>
        <v>0</v>
      </c>
    </row>
    <row r="1172" s="74" customFormat="1" ht="18" customHeight="1" spans="1:6">
      <c r="A1172" s="166">
        <v>2200508</v>
      </c>
      <c r="B1172" s="166" t="s">
        <v>978</v>
      </c>
      <c r="C1172" s="168">
        <v>0</v>
      </c>
      <c r="D1172" s="168">
        <v>0</v>
      </c>
      <c r="E1172" s="168">
        <v>0</v>
      </c>
      <c r="F1172" s="169">
        <f t="shared" si="18"/>
        <v>0</v>
      </c>
    </row>
    <row r="1173" s="74" customFormat="1" ht="18" customHeight="1" spans="1:6">
      <c r="A1173" s="166">
        <v>2200509</v>
      </c>
      <c r="B1173" s="166" t="s">
        <v>979</v>
      </c>
      <c r="C1173" s="168">
        <v>0</v>
      </c>
      <c r="D1173" s="168">
        <v>0</v>
      </c>
      <c r="E1173" s="168">
        <v>0</v>
      </c>
      <c r="F1173" s="169">
        <f t="shared" si="18"/>
        <v>0</v>
      </c>
    </row>
    <row r="1174" s="74" customFormat="1" ht="18" customHeight="1" spans="1:6">
      <c r="A1174" s="166">
        <v>2200510</v>
      </c>
      <c r="B1174" s="166" t="s">
        <v>980</v>
      </c>
      <c r="C1174" s="168">
        <v>0</v>
      </c>
      <c r="D1174" s="168">
        <v>0</v>
      </c>
      <c r="E1174" s="168">
        <v>0</v>
      </c>
      <c r="F1174" s="169">
        <f t="shared" si="18"/>
        <v>0</v>
      </c>
    </row>
    <row r="1175" s="74" customFormat="1" ht="18" customHeight="1" spans="1:6">
      <c r="A1175" s="166">
        <v>2200511</v>
      </c>
      <c r="B1175" s="166" t="s">
        <v>981</v>
      </c>
      <c r="C1175" s="168">
        <v>0</v>
      </c>
      <c r="D1175" s="168">
        <v>0</v>
      </c>
      <c r="E1175" s="168">
        <v>0</v>
      </c>
      <c r="F1175" s="169">
        <f t="shared" si="18"/>
        <v>0</v>
      </c>
    </row>
    <row r="1176" s="74" customFormat="1" ht="18" customHeight="1" spans="1:6">
      <c r="A1176" s="166">
        <v>2200512</v>
      </c>
      <c r="B1176" s="166" t="s">
        <v>982</v>
      </c>
      <c r="C1176" s="168">
        <v>0</v>
      </c>
      <c r="D1176" s="168">
        <v>0</v>
      </c>
      <c r="E1176" s="168">
        <v>0</v>
      </c>
      <c r="F1176" s="169">
        <f t="shared" si="18"/>
        <v>0</v>
      </c>
    </row>
    <row r="1177" s="74" customFormat="1" ht="18" customHeight="1" spans="1:6">
      <c r="A1177" s="166">
        <v>2200513</v>
      </c>
      <c r="B1177" s="166" t="s">
        <v>983</v>
      </c>
      <c r="C1177" s="168">
        <v>0</v>
      </c>
      <c r="D1177" s="168">
        <v>0</v>
      </c>
      <c r="E1177" s="168">
        <v>0</v>
      </c>
      <c r="F1177" s="169">
        <f t="shared" si="18"/>
        <v>0</v>
      </c>
    </row>
    <row r="1178" s="74" customFormat="1" ht="18" customHeight="1" spans="1:6">
      <c r="A1178" s="166">
        <v>2200514</v>
      </c>
      <c r="B1178" s="166" t="s">
        <v>984</v>
      </c>
      <c r="C1178" s="168">
        <v>0</v>
      </c>
      <c r="D1178" s="168">
        <v>0</v>
      </c>
      <c r="E1178" s="168">
        <v>0</v>
      </c>
      <c r="F1178" s="169">
        <f t="shared" si="18"/>
        <v>0</v>
      </c>
    </row>
    <row r="1179" s="74" customFormat="1" ht="18" customHeight="1" spans="1:6">
      <c r="A1179" s="166">
        <v>2200599</v>
      </c>
      <c r="B1179" s="166" t="s">
        <v>985</v>
      </c>
      <c r="C1179" s="168">
        <v>56</v>
      </c>
      <c r="D1179" s="168">
        <v>56</v>
      </c>
      <c r="E1179" s="168">
        <v>30</v>
      </c>
      <c r="F1179" s="169">
        <f t="shared" si="18"/>
        <v>186.666666666667</v>
      </c>
    </row>
    <row r="1180" s="74" customFormat="1" ht="18" customHeight="1" spans="1:6">
      <c r="A1180" s="166">
        <v>22099</v>
      </c>
      <c r="B1180" s="167" t="s">
        <v>986</v>
      </c>
      <c r="C1180" s="168">
        <f>C1181</f>
        <v>0</v>
      </c>
      <c r="D1180" s="168">
        <f>D1181</f>
        <v>0</v>
      </c>
      <c r="E1180" s="168">
        <f>E1181</f>
        <v>0</v>
      </c>
      <c r="F1180" s="169">
        <f t="shared" si="18"/>
        <v>0</v>
      </c>
    </row>
    <row r="1181" s="74" customFormat="1" ht="18" customHeight="1" spans="1:6">
      <c r="A1181" s="166">
        <v>2209999</v>
      </c>
      <c r="B1181" s="166" t="s">
        <v>987</v>
      </c>
      <c r="C1181" s="168">
        <v>0</v>
      </c>
      <c r="D1181" s="168">
        <v>0</v>
      </c>
      <c r="E1181" s="168">
        <v>0</v>
      </c>
      <c r="F1181" s="169">
        <f t="shared" si="18"/>
        <v>0</v>
      </c>
    </row>
    <row r="1182" s="74" customFormat="1" ht="18" customHeight="1" spans="1:6">
      <c r="A1182" s="166">
        <v>221</v>
      </c>
      <c r="B1182" s="167" t="s">
        <v>988</v>
      </c>
      <c r="C1182" s="168">
        <f>SUM(C1183,C1194,C1198)</f>
        <v>6200</v>
      </c>
      <c r="D1182" s="168">
        <f>SUM(D1183,D1194,D1198)</f>
        <v>5946</v>
      </c>
      <c r="E1182" s="168">
        <f>SUM(E1183,E1194,E1198)</f>
        <v>6472</v>
      </c>
      <c r="F1182" s="169">
        <f t="shared" si="18"/>
        <v>95.7972805933251</v>
      </c>
    </row>
    <row r="1183" s="74" customFormat="1" ht="18" customHeight="1" spans="1:6">
      <c r="A1183" s="166">
        <v>22101</v>
      </c>
      <c r="B1183" s="167" t="s">
        <v>989</v>
      </c>
      <c r="C1183" s="168">
        <f>SUM(C1184:C1193)</f>
        <v>800</v>
      </c>
      <c r="D1183" s="168">
        <f>SUM(D1184:D1193)</f>
        <v>1146</v>
      </c>
      <c r="E1183" s="168">
        <f>SUM(E1184:E1193)</f>
        <v>1599</v>
      </c>
      <c r="F1183" s="169">
        <f t="shared" si="18"/>
        <v>50.0312695434647</v>
      </c>
    </row>
    <row r="1184" s="74" customFormat="1" ht="18" customHeight="1" spans="1:6">
      <c r="A1184" s="166">
        <v>2210101</v>
      </c>
      <c r="B1184" s="166" t="s">
        <v>990</v>
      </c>
      <c r="C1184" s="168">
        <v>0</v>
      </c>
      <c r="D1184" s="168">
        <v>0</v>
      </c>
      <c r="E1184" s="168">
        <v>0</v>
      </c>
      <c r="F1184" s="169">
        <f t="shared" si="18"/>
        <v>0</v>
      </c>
    </row>
    <row r="1185" s="74" customFormat="1" ht="18" customHeight="1" spans="1:6">
      <c r="A1185" s="166">
        <v>2210102</v>
      </c>
      <c r="B1185" s="166" t="s">
        <v>991</v>
      </c>
      <c r="C1185" s="168">
        <v>0</v>
      </c>
      <c r="D1185" s="168">
        <v>0</v>
      </c>
      <c r="E1185" s="168">
        <v>0</v>
      </c>
      <c r="F1185" s="169">
        <f t="shared" si="18"/>
        <v>0</v>
      </c>
    </row>
    <row r="1186" s="74" customFormat="1" ht="18" customHeight="1" spans="1:6">
      <c r="A1186" s="166">
        <v>2210103</v>
      </c>
      <c r="B1186" s="166" t="s">
        <v>992</v>
      </c>
      <c r="C1186" s="168">
        <v>0</v>
      </c>
      <c r="D1186" s="168">
        <v>0</v>
      </c>
      <c r="E1186" s="168">
        <v>0</v>
      </c>
      <c r="F1186" s="169">
        <f t="shared" si="18"/>
        <v>0</v>
      </c>
    </row>
    <row r="1187" s="74" customFormat="1" ht="18" customHeight="1" spans="1:6">
      <c r="A1187" s="166">
        <v>2210104</v>
      </c>
      <c r="B1187" s="166" t="s">
        <v>993</v>
      </c>
      <c r="C1187" s="168">
        <v>0</v>
      </c>
      <c r="D1187" s="168">
        <v>0</v>
      </c>
      <c r="E1187" s="168">
        <v>0</v>
      </c>
      <c r="F1187" s="169">
        <f t="shared" si="18"/>
        <v>0</v>
      </c>
    </row>
    <row r="1188" s="74" customFormat="1" ht="18" customHeight="1" spans="1:6">
      <c r="A1188" s="166">
        <v>2210105</v>
      </c>
      <c r="B1188" s="166" t="s">
        <v>994</v>
      </c>
      <c r="C1188" s="168">
        <v>0</v>
      </c>
      <c r="D1188" s="168">
        <v>9</v>
      </c>
      <c r="E1188" s="168">
        <v>14</v>
      </c>
      <c r="F1188" s="169">
        <f t="shared" si="18"/>
        <v>0</v>
      </c>
    </row>
    <row r="1189" s="74" customFormat="1" ht="18" customHeight="1" spans="1:6">
      <c r="A1189" s="166">
        <v>2210106</v>
      </c>
      <c r="B1189" s="166" t="s">
        <v>995</v>
      </c>
      <c r="C1189" s="168">
        <v>800</v>
      </c>
      <c r="D1189" s="168">
        <v>0</v>
      </c>
      <c r="E1189" s="168">
        <v>624</v>
      </c>
      <c r="F1189" s="169">
        <f t="shared" si="18"/>
        <v>128.205128205128</v>
      </c>
    </row>
    <row r="1190" s="74" customFormat="1" ht="18" customHeight="1" spans="1:6">
      <c r="A1190" s="166">
        <v>2210107</v>
      </c>
      <c r="B1190" s="166" t="s">
        <v>996</v>
      </c>
      <c r="C1190" s="168">
        <v>0</v>
      </c>
      <c r="D1190" s="168">
        <v>0</v>
      </c>
      <c r="E1190" s="168">
        <v>0</v>
      </c>
      <c r="F1190" s="169">
        <f t="shared" si="18"/>
        <v>0</v>
      </c>
    </row>
    <row r="1191" s="74" customFormat="1" ht="18" customHeight="1" spans="1:6">
      <c r="A1191" s="166">
        <v>2210108</v>
      </c>
      <c r="B1191" s="166" t="s">
        <v>997</v>
      </c>
      <c r="C1191" s="168">
        <v>0</v>
      </c>
      <c r="D1191" s="168">
        <v>250</v>
      </c>
      <c r="E1191" s="168">
        <v>442</v>
      </c>
      <c r="F1191" s="169">
        <f t="shared" si="18"/>
        <v>0</v>
      </c>
    </row>
    <row r="1192" s="74" customFormat="1" ht="18" customHeight="1" spans="1:6">
      <c r="A1192" s="166">
        <v>2210109</v>
      </c>
      <c r="B1192" s="166" t="s">
        <v>998</v>
      </c>
      <c r="C1192" s="168">
        <v>0</v>
      </c>
      <c r="D1192" s="168">
        <v>0</v>
      </c>
      <c r="E1192" s="168">
        <v>0</v>
      </c>
      <c r="F1192" s="169">
        <f t="shared" si="18"/>
        <v>0</v>
      </c>
    </row>
    <row r="1193" s="74" customFormat="1" ht="18" customHeight="1" spans="1:6">
      <c r="A1193" s="166">
        <v>2210199</v>
      </c>
      <c r="B1193" s="166" t="s">
        <v>999</v>
      </c>
      <c r="C1193" s="168">
        <v>0</v>
      </c>
      <c r="D1193" s="168">
        <v>887</v>
      </c>
      <c r="E1193" s="168">
        <v>519</v>
      </c>
      <c r="F1193" s="169">
        <f t="shared" si="18"/>
        <v>0</v>
      </c>
    </row>
    <row r="1194" s="74" customFormat="1" ht="18" customHeight="1" spans="1:6">
      <c r="A1194" s="166">
        <v>22102</v>
      </c>
      <c r="B1194" s="167" t="s">
        <v>1000</v>
      </c>
      <c r="C1194" s="168">
        <f>SUM(C1195:C1197)</f>
        <v>5400</v>
      </c>
      <c r="D1194" s="168">
        <f>SUM(D1195:D1197)</f>
        <v>4800</v>
      </c>
      <c r="E1194" s="168">
        <f>SUM(E1195:E1197)</f>
        <v>4873</v>
      </c>
      <c r="F1194" s="169">
        <f t="shared" si="18"/>
        <v>110.81469320747</v>
      </c>
    </row>
    <row r="1195" s="74" customFormat="1" ht="18" customHeight="1" spans="1:6">
      <c r="A1195" s="166">
        <v>2210201</v>
      </c>
      <c r="B1195" s="166" t="s">
        <v>1001</v>
      </c>
      <c r="C1195" s="168">
        <v>5400</v>
      </c>
      <c r="D1195" s="168">
        <v>4800</v>
      </c>
      <c r="E1195" s="168">
        <v>4873</v>
      </c>
      <c r="F1195" s="169">
        <f t="shared" si="18"/>
        <v>110.81469320747</v>
      </c>
    </row>
    <row r="1196" s="74" customFormat="1" ht="18" customHeight="1" spans="1:6">
      <c r="A1196" s="166">
        <v>2210202</v>
      </c>
      <c r="B1196" s="166" t="s">
        <v>1002</v>
      </c>
      <c r="C1196" s="168">
        <v>0</v>
      </c>
      <c r="D1196" s="168">
        <v>0</v>
      </c>
      <c r="E1196" s="168">
        <v>0</v>
      </c>
      <c r="F1196" s="169">
        <f t="shared" si="18"/>
        <v>0</v>
      </c>
    </row>
    <row r="1197" s="74" customFormat="1" ht="18" customHeight="1" spans="1:6">
      <c r="A1197" s="166">
        <v>2210203</v>
      </c>
      <c r="B1197" s="166" t="s">
        <v>1003</v>
      </c>
      <c r="C1197" s="168">
        <v>0</v>
      </c>
      <c r="D1197" s="168">
        <v>0</v>
      </c>
      <c r="E1197" s="168">
        <v>0</v>
      </c>
      <c r="F1197" s="169">
        <f t="shared" si="18"/>
        <v>0</v>
      </c>
    </row>
    <row r="1198" s="74" customFormat="1" ht="18" customHeight="1" spans="1:6">
      <c r="A1198" s="166">
        <v>22103</v>
      </c>
      <c r="B1198" s="167" t="s">
        <v>1004</v>
      </c>
      <c r="C1198" s="168">
        <f>SUM(C1199:C1201)</f>
        <v>0</v>
      </c>
      <c r="D1198" s="168">
        <f>SUM(D1199:D1201)</f>
        <v>0</v>
      </c>
      <c r="E1198" s="168">
        <f>SUM(E1199:E1201)</f>
        <v>0</v>
      </c>
      <c r="F1198" s="169">
        <f t="shared" si="18"/>
        <v>0</v>
      </c>
    </row>
    <row r="1199" s="74" customFormat="1" ht="18" customHeight="1" spans="1:6">
      <c r="A1199" s="166">
        <v>2210301</v>
      </c>
      <c r="B1199" s="166" t="s">
        <v>1005</v>
      </c>
      <c r="C1199" s="168">
        <v>0</v>
      </c>
      <c r="D1199" s="168">
        <v>0</v>
      </c>
      <c r="E1199" s="168">
        <v>0</v>
      </c>
      <c r="F1199" s="169">
        <f t="shared" si="18"/>
        <v>0</v>
      </c>
    </row>
    <row r="1200" s="74" customFormat="1" ht="18" customHeight="1" spans="1:6">
      <c r="A1200" s="166">
        <v>2210302</v>
      </c>
      <c r="B1200" s="166" t="s">
        <v>1006</v>
      </c>
      <c r="C1200" s="168">
        <v>0</v>
      </c>
      <c r="D1200" s="168">
        <v>0</v>
      </c>
      <c r="E1200" s="168">
        <v>0</v>
      </c>
      <c r="F1200" s="169">
        <f t="shared" si="18"/>
        <v>0</v>
      </c>
    </row>
    <row r="1201" s="74" customFormat="1" ht="18" customHeight="1" spans="1:6">
      <c r="A1201" s="166">
        <v>2210399</v>
      </c>
      <c r="B1201" s="166" t="s">
        <v>1007</v>
      </c>
      <c r="C1201" s="168">
        <v>0</v>
      </c>
      <c r="D1201" s="168">
        <v>0</v>
      </c>
      <c r="E1201" s="168">
        <v>0</v>
      </c>
      <c r="F1201" s="169">
        <f t="shared" si="18"/>
        <v>0</v>
      </c>
    </row>
    <row r="1202" s="74" customFormat="1" ht="18" customHeight="1" spans="1:6">
      <c r="A1202" s="166">
        <v>222</v>
      </c>
      <c r="B1202" s="167" t="s">
        <v>1008</v>
      </c>
      <c r="C1202" s="168">
        <f>C1203+C1221+C1227+C1233</f>
        <v>144.09</v>
      </c>
      <c r="D1202" s="168">
        <f>D1203+D1221+D1227+D1233</f>
        <v>99</v>
      </c>
      <c r="E1202" s="168">
        <f>E1203+E1221+E1227+E1233</f>
        <v>545</v>
      </c>
      <c r="F1202" s="169">
        <f t="shared" si="18"/>
        <v>26.4385321100917</v>
      </c>
    </row>
    <row r="1203" s="74" customFormat="1" ht="18" customHeight="1" spans="1:6">
      <c r="A1203" s="166">
        <v>22201</v>
      </c>
      <c r="B1203" s="167" t="s">
        <v>1009</v>
      </c>
      <c r="C1203" s="168">
        <f>SUM(C1204:C1220)</f>
        <v>107.13</v>
      </c>
      <c r="D1203" s="168">
        <f>SUM(D1204:D1220)</f>
        <v>81</v>
      </c>
      <c r="E1203" s="168">
        <f>SUM(E1204:E1220)</f>
        <v>395</v>
      </c>
      <c r="F1203" s="169">
        <f t="shared" si="18"/>
        <v>27.1215189873418</v>
      </c>
    </row>
    <row r="1204" s="74" customFormat="1" ht="18" customHeight="1" spans="1:6">
      <c r="A1204" s="166">
        <v>2220101</v>
      </c>
      <c r="B1204" s="166" t="s">
        <v>90</v>
      </c>
      <c r="C1204" s="168">
        <v>107.13</v>
      </c>
      <c r="D1204" s="168">
        <v>80</v>
      </c>
      <c r="E1204" s="168">
        <v>61</v>
      </c>
      <c r="F1204" s="169">
        <f t="shared" si="18"/>
        <v>175.622950819672</v>
      </c>
    </row>
    <row r="1205" s="74" customFormat="1" ht="18" customHeight="1" spans="1:6">
      <c r="A1205" s="166">
        <v>2220102</v>
      </c>
      <c r="B1205" s="166" t="s">
        <v>91</v>
      </c>
      <c r="C1205" s="168">
        <v>0</v>
      </c>
      <c r="D1205" s="168">
        <v>0</v>
      </c>
      <c r="E1205" s="168">
        <v>0</v>
      </c>
      <c r="F1205" s="169">
        <f t="shared" si="18"/>
        <v>0</v>
      </c>
    </row>
    <row r="1206" s="74" customFormat="1" ht="18" customHeight="1" spans="1:6">
      <c r="A1206" s="166">
        <v>2220103</v>
      </c>
      <c r="B1206" s="166" t="s">
        <v>92</v>
      </c>
      <c r="C1206" s="168">
        <v>0</v>
      </c>
      <c r="D1206" s="168">
        <v>0</v>
      </c>
      <c r="E1206" s="168">
        <v>0</v>
      </c>
      <c r="F1206" s="169">
        <f t="shared" si="18"/>
        <v>0</v>
      </c>
    </row>
    <row r="1207" s="74" customFormat="1" ht="18" customHeight="1" spans="1:6">
      <c r="A1207" s="166">
        <v>2220104</v>
      </c>
      <c r="B1207" s="166" t="s">
        <v>1010</v>
      </c>
      <c r="C1207" s="168">
        <v>0</v>
      </c>
      <c r="D1207" s="168">
        <v>0</v>
      </c>
      <c r="E1207" s="168">
        <v>0</v>
      </c>
      <c r="F1207" s="169">
        <f t="shared" si="18"/>
        <v>0</v>
      </c>
    </row>
    <row r="1208" s="74" customFormat="1" ht="18" customHeight="1" spans="1:6">
      <c r="A1208" s="166">
        <v>2220105</v>
      </c>
      <c r="B1208" s="166" t="s">
        <v>1011</v>
      </c>
      <c r="C1208" s="168">
        <v>0</v>
      </c>
      <c r="D1208" s="168">
        <v>0</v>
      </c>
      <c r="E1208" s="168">
        <v>0</v>
      </c>
      <c r="F1208" s="169">
        <f t="shared" si="18"/>
        <v>0</v>
      </c>
    </row>
    <row r="1209" s="74" customFormat="1" ht="18" customHeight="1" spans="1:6">
      <c r="A1209" s="166">
        <v>2220106</v>
      </c>
      <c r="B1209" s="166" t="s">
        <v>1012</v>
      </c>
      <c r="C1209" s="168">
        <v>0</v>
      </c>
      <c r="D1209" s="168">
        <v>0</v>
      </c>
      <c r="E1209" s="168">
        <v>0</v>
      </c>
      <c r="F1209" s="169">
        <f t="shared" si="18"/>
        <v>0</v>
      </c>
    </row>
    <row r="1210" s="74" customFormat="1" ht="18" customHeight="1" spans="1:6">
      <c r="A1210" s="166">
        <v>2220107</v>
      </c>
      <c r="B1210" s="166" t="s">
        <v>1013</v>
      </c>
      <c r="C1210" s="168">
        <v>0</v>
      </c>
      <c r="D1210" s="168">
        <v>0</v>
      </c>
      <c r="E1210" s="168">
        <v>0</v>
      </c>
      <c r="F1210" s="169">
        <f t="shared" si="18"/>
        <v>0</v>
      </c>
    </row>
    <row r="1211" s="74" customFormat="1" ht="18" customHeight="1" spans="1:6">
      <c r="A1211" s="166">
        <v>2220112</v>
      </c>
      <c r="B1211" s="166" t="s">
        <v>1014</v>
      </c>
      <c r="C1211" s="168">
        <v>0</v>
      </c>
      <c r="D1211" s="168">
        <v>0</v>
      </c>
      <c r="E1211" s="168">
        <v>18</v>
      </c>
      <c r="F1211" s="169">
        <f t="shared" si="18"/>
        <v>0</v>
      </c>
    </row>
    <row r="1212" s="74" customFormat="1" ht="18" customHeight="1" spans="1:6">
      <c r="A1212" s="166">
        <v>2220113</v>
      </c>
      <c r="B1212" s="166" t="s">
        <v>1015</v>
      </c>
      <c r="C1212" s="168">
        <v>0</v>
      </c>
      <c r="D1212" s="168">
        <v>0</v>
      </c>
      <c r="E1212" s="168">
        <v>0</v>
      </c>
      <c r="F1212" s="169">
        <f t="shared" si="18"/>
        <v>0</v>
      </c>
    </row>
    <row r="1213" s="74" customFormat="1" ht="18" customHeight="1" spans="1:6">
      <c r="A1213" s="166">
        <v>2220114</v>
      </c>
      <c r="B1213" s="166" t="s">
        <v>1016</v>
      </c>
      <c r="C1213" s="168">
        <v>0</v>
      </c>
      <c r="D1213" s="168">
        <v>0</v>
      </c>
      <c r="E1213" s="168">
        <v>0</v>
      </c>
      <c r="F1213" s="169">
        <f t="shared" si="18"/>
        <v>0</v>
      </c>
    </row>
    <row r="1214" s="74" customFormat="1" ht="18" customHeight="1" spans="1:6">
      <c r="A1214" s="166">
        <v>2220115</v>
      </c>
      <c r="B1214" s="166" t="s">
        <v>1017</v>
      </c>
      <c r="C1214" s="168">
        <v>0</v>
      </c>
      <c r="D1214" s="168">
        <v>0</v>
      </c>
      <c r="E1214" s="168">
        <v>0</v>
      </c>
      <c r="F1214" s="169">
        <f t="shared" si="18"/>
        <v>0</v>
      </c>
    </row>
    <row r="1215" s="74" customFormat="1" ht="18" customHeight="1" spans="1:6">
      <c r="A1215" s="166">
        <v>2220118</v>
      </c>
      <c r="B1215" s="166" t="s">
        <v>1018</v>
      </c>
      <c r="C1215" s="168">
        <v>0</v>
      </c>
      <c r="D1215" s="168">
        <v>0</v>
      </c>
      <c r="E1215" s="168">
        <v>0</v>
      </c>
      <c r="F1215" s="169">
        <f t="shared" si="18"/>
        <v>0</v>
      </c>
    </row>
    <row r="1216" s="74" customFormat="1" ht="18" customHeight="1" spans="1:6">
      <c r="A1216" s="166">
        <v>2220119</v>
      </c>
      <c r="B1216" s="166" t="s">
        <v>1019</v>
      </c>
      <c r="C1216" s="168">
        <v>0</v>
      </c>
      <c r="D1216" s="168">
        <v>0</v>
      </c>
      <c r="E1216" s="168">
        <v>0</v>
      </c>
      <c r="F1216" s="169">
        <f t="shared" si="18"/>
        <v>0</v>
      </c>
    </row>
    <row r="1217" s="74" customFormat="1" ht="18" customHeight="1" spans="1:6">
      <c r="A1217" s="166">
        <v>2220120</v>
      </c>
      <c r="B1217" s="166" t="s">
        <v>1020</v>
      </c>
      <c r="C1217" s="168">
        <v>0</v>
      </c>
      <c r="D1217" s="168">
        <v>0</v>
      </c>
      <c r="E1217" s="168">
        <v>0</v>
      </c>
      <c r="F1217" s="169">
        <f t="shared" si="18"/>
        <v>0</v>
      </c>
    </row>
    <row r="1218" s="74" customFormat="1" ht="18" customHeight="1" spans="1:6">
      <c r="A1218" s="166">
        <v>2220121</v>
      </c>
      <c r="B1218" s="166" t="s">
        <v>1021</v>
      </c>
      <c r="C1218" s="168">
        <v>0</v>
      </c>
      <c r="D1218" s="168">
        <v>0</v>
      </c>
      <c r="E1218" s="168">
        <v>24</v>
      </c>
      <c r="F1218" s="169">
        <f t="shared" si="18"/>
        <v>0</v>
      </c>
    </row>
    <row r="1219" s="74" customFormat="1" ht="18" customHeight="1" spans="1:6">
      <c r="A1219" s="166">
        <v>2220150</v>
      </c>
      <c r="B1219" s="166" t="s">
        <v>99</v>
      </c>
      <c r="C1219" s="168">
        <v>0</v>
      </c>
      <c r="D1219" s="168">
        <v>0</v>
      </c>
      <c r="E1219" s="168">
        <v>0</v>
      </c>
      <c r="F1219" s="169">
        <f t="shared" si="18"/>
        <v>0</v>
      </c>
    </row>
    <row r="1220" s="74" customFormat="1" ht="18" customHeight="1" spans="1:6">
      <c r="A1220" s="166">
        <v>2220199</v>
      </c>
      <c r="B1220" s="166" t="s">
        <v>1022</v>
      </c>
      <c r="C1220" s="168">
        <v>0</v>
      </c>
      <c r="D1220" s="168">
        <v>1</v>
      </c>
      <c r="E1220" s="168">
        <v>292</v>
      </c>
      <c r="F1220" s="169">
        <f t="shared" ref="F1220:F1283" si="19">IF(E1220=0,0,C1220/E1220*100)</f>
        <v>0</v>
      </c>
    </row>
    <row r="1221" s="74" customFormat="1" ht="18" customHeight="1" spans="1:6">
      <c r="A1221" s="166">
        <v>22203</v>
      </c>
      <c r="B1221" s="167" t="s">
        <v>1023</v>
      </c>
      <c r="C1221" s="168">
        <f>SUM(C1222:C1226)</f>
        <v>0</v>
      </c>
      <c r="D1221" s="168">
        <f>SUM(D1222:D1226)</f>
        <v>0</v>
      </c>
      <c r="E1221" s="168">
        <f>SUM(E1222:E1226)</f>
        <v>0</v>
      </c>
      <c r="F1221" s="169">
        <f t="shared" si="19"/>
        <v>0</v>
      </c>
    </row>
    <row r="1222" s="74" customFormat="1" ht="18" customHeight="1" spans="1:6">
      <c r="A1222" s="166">
        <v>2220301</v>
      </c>
      <c r="B1222" s="166" t="s">
        <v>1024</v>
      </c>
      <c r="C1222" s="168">
        <v>0</v>
      </c>
      <c r="D1222" s="168">
        <v>0</v>
      </c>
      <c r="E1222" s="168">
        <v>0</v>
      </c>
      <c r="F1222" s="169">
        <f t="shared" si="19"/>
        <v>0</v>
      </c>
    </row>
    <row r="1223" s="74" customFormat="1" ht="18" customHeight="1" spans="1:6">
      <c r="A1223" s="166">
        <v>2220303</v>
      </c>
      <c r="B1223" s="166" t="s">
        <v>1025</v>
      </c>
      <c r="C1223" s="168">
        <v>0</v>
      </c>
      <c r="D1223" s="168">
        <v>0</v>
      </c>
      <c r="E1223" s="168">
        <v>0</v>
      </c>
      <c r="F1223" s="169">
        <f t="shared" si="19"/>
        <v>0</v>
      </c>
    </row>
    <row r="1224" s="74" customFormat="1" ht="18" customHeight="1" spans="1:6">
      <c r="A1224" s="166">
        <v>2220304</v>
      </c>
      <c r="B1224" s="166" t="s">
        <v>1026</v>
      </c>
      <c r="C1224" s="168">
        <v>0</v>
      </c>
      <c r="D1224" s="168">
        <v>0</v>
      </c>
      <c r="E1224" s="168">
        <v>0</v>
      </c>
      <c r="F1224" s="169">
        <f t="shared" si="19"/>
        <v>0</v>
      </c>
    </row>
    <row r="1225" s="74" customFormat="1" ht="18" customHeight="1" spans="1:6">
      <c r="A1225" s="166">
        <v>2220305</v>
      </c>
      <c r="B1225" s="166" t="s">
        <v>1027</v>
      </c>
      <c r="C1225" s="168">
        <v>0</v>
      </c>
      <c r="D1225" s="168">
        <v>0</v>
      </c>
      <c r="E1225" s="168">
        <v>0</v>
      </c>
      <c r="F1225" s="169">
        <f t="shared" si="19"/>
        <v>0</v>
      </c>
    </row>
    <row r="1226" s="74" customFormat="1" ht="18" customHeight="1" spans="1:6">
      <c r="A1226" s="166">
        <v>2220399</v>
      </c>
      <c r="B1226" s="166" t="s">
        <v>1028</v>
      </c>
      <c r="C1226" s="168">
        <v>0</v>
      </c>
      <c r="D1226" s="168">
        <v>0</v>
      </c>
      <c r="E1226" s="168">
        <v>0</v>
      </c>
      <c r="F1226" s="169">
        <f t="shared" si="19"/>
        <v>0</v>
      </c>
    </row>
    <row r="1227" s="74" customFormat="1" ht="18" customHeight="1" spans="1:6">
      <c r="A1227" s="166">
        <v>22204</v>
      </c>
      <c r="B1227" s="167" t="s">
        <v>1029</v>
      </c>
      <c r="C1227" s="168">
        <f>SUM(C1228:C1232)</f>
        <v>0</v>
      </c>
      <c r="D1227" s="168">
        <f>SUM(D1228:D1232)</f>
        <v>0</v>
      </c>
      <c r="E1227" s="168">
        <f>SUM(E1228:E1232)</f>
        <v>142</v>
      </c>
      <c r="F1227" s="169">
        <f t="shared" si="19"/>
        <v>0</v>
      </c>
    </row>
    <row r="1228" s="74" customFormat="1" ht="18" customHeight="1" spans="1:6">
      <c r="A1228" s="166">
        <v>2220401</v>
      </c>
      <c r="B1228" s="166" t="s">
        <v>1030</v>
      </c>
      <c r="C1228" s="168">
        <v>0</v>
      </c>
      <c r="D1228" s="168">
        <v>0</v>
      </c>
      <c r="E1228" s="168">
        <v>142</v>
      </c>
      <c r="F1228" s="169">
        <f t="shared" si="19"/>
        <v>0</v>
      </c>
    </row>
    <row r="1229" s="74" customFormat="1" ht="18" customHeight="1" spans="1:6">
      <c r="A1229" s="166">
        <v>2220402</v>
      </c>
      <c r="B1229" s="166" t="s">
        <v>1031</v>
      </c>
      <c r="C1229" s="168">
        <v>0</v>
      </c>
      <c r="D1229" s="168">
        <v>0</v>
      </c>
      <c r="E1229" s="168">
        <v>0</v>
      </c>
      <c r="F1229" s="169">
        <f t="shared" si="19"/>
        <v>0</v>
      </c>
    </row>
    <row r="1230" s="74" customFormat="1" ht="18" customHeight="1" spans="1:6">
      <c r="A1230" s="166">
        <v>2220403</v>
      </c>
      <c r="B1230" s="166" t="s">
        <v>1032</v>
      </c>
      <c r="C1230" s="168">
        <v>0</v>
      </c>
      <c r="D1230" s="168">
        <v>0</v>
      </c>
      <c r="E1230" s="168">
        <v>0</v>
      </c>
      <c r="F1230" s="169">
        <f t="shared" si="19"/>
        <v>0</v>
      </c>
    </row>
    <row r="1231" s="74" customFormat="1" ht="18" customHeight="1" spans="1:6">
      <c r="A1231" s="166">
        <v>2220404</v>
      </c>
      <c r="B1231" s="166" t="s">
        <v>1033</v>
      </c>
      <c r="C1231" s="168">
        <v>0</v>
      </c>
      <c r="D1231" s="168">
        <v>0</v>
      </c>
      <c r="E1231" s="168">
        <v>0</v>
      </c>
      <c r="F1231" s="169">
        <f t="shared" si="19"/>
        <v>0</v>
      </c>
    </row>
    <row r="1232" s="74" customFormat="1" ht="18" customHeight="1" spans="1:6">
      <c r="A1232" s="166">
        <v>2220499</v>
      </c>
      <c r="B1232" s="166" t="s">
        <v>1034</v>
      </c>
      <c r="C1232" s="168">
        <v>0</v>
      </c>
      <c r="D1232" s="168">
        <v>0</v>
      </c>
      <c r="E1232" s="168">
        <v>0</v>
      </c>
      <c r="F1232" s="169">
        <f t="shared" si="19"/>
        <v>0</v>
      </c>
    </row>
    <row r="1233" s="74" customFormat="1" ht="18" customHeight="1" spans="1:6">
      <c r="A1233" s="166">
        <v>22205</v>
      </c>
      <c r="B1233" s="167" t="s">
        <v>1035</v>
      </c>
      <c r="C1233" s="168">
        <f>SUM(C1234:C1245)</f>
        <v>36.96</v>
      </c>
      <c r="D1233" s="168">
        <f>SUM(D1234:D1245)</f>
        <v>18</v>
      </c>
      <c r="E1233" s="168">
        <f>SUM(E1234:E1245)</f>
        <v>8</v>
      </c>
      <c r="F1233" s="169">
        <f t="shared" si="19"/>
        <v>462</v>
      </c>
    </row>
    <row r="1234" s="74" customFormat="1" ht="18" customHeight="1" spans="1:6">
      <c r="A1234" s="166">
        <v>2220501</v>
      </c>
      <c r="B1234" s="166" t="s">
        <v>1036</v>
      </c>
      <c r="C1234" s="168">
        <v>0</v>
      </c>
      <c r="D1234" s="168">
        <v>0</v>
      </c>
      <c r="E1234" s="168">
        <v>0</v>
      </c>
      <c r="F1234" s="169">
        <f t="shared" si="19"/>
        <v>0</v>
      </c>
    </row>
    <row r="1235" s="74" customFormat="1" ht="18" customHeight="1" spans="1:6">
      <c r="A1235" s="166">
        <v>2220502</v>
      </c>
      <c r="B1235" s="166" t="s">
        <v>1037</v>
      </c>
      <c r="C1235" s="168">
        <v>0</v>
      </c>
      <c r="D1235" s="168">
        <v>0</v>
      </c>
      <c r="E1235" s="168">
        <v>0</v>
      </c>
      <c r="F1235" s="169">
        <f t="shared" si="19"/>
        <v>0</v>
      </c>
    </row>
    <row r="1236" s="74" customFormat="1" ht="18" customHeight="1" spans="1:6">
      <c r="A1236" s="166">
        <v>2220503</v>
      </c>
      <c r="B1236" s="166" t="s">
        <v>1038</v>
      </c>
      <c r="C1236" s="168">
        <v>36.96</v>
      </c>
      <c r="D1236" s="168">
        <v>18</v>
      </c>
      <c r="E1236" s="168">
        <v>0</v>
      </c>
      <c r="F1236" s="169">
        <f t="shared" si="19"/>
        <v>0</v>
      </c>
    </row>
    <row r="1237" s="74" customFormat="1" ht="18" customHeight="1" spans="1:6">
      <c r="A1237" s="166">
        <v>2220504</v>
      </c>
      <c r="B1237" s="166" t="s">
        <v>1039</v>
      </c>
      <c r="C1237" s="168">
        <v>0</v>
      </c>
      <c r="D1237" s="168">
        <v>0</v>
      </c>
      <c r="E1237" s="168">
        <v>0</v>
      </c>
      <c r="F1237" s="169">
        <f t="shared" si="19"/>
        <v>0</v>
      </c>
    </row>
    <row r="1238" s="74" customFormat="1" ht="18" customHeight="1" spans="1:6">
      <c r="A1238" s="166">
        <v>2220505</v>
      </c>
      <c r="B1238" s="166" t="s">
        <v>1040</v>
      </c>
      <c r="C1238" s="168">
        <v>0</v>
      </c>
      <c r="D1238" s="168">
        <v>0</v>
      </c>
      <c r="E1238" s="168">
        <v>0</v>
      </c>
      <c r="F1238" s="169">
        <f t="shared" si="19"/>
        <v>0</v>
      </c>
    </row>
    <row r="1239" s="74" customFormat="1" ht="18" customHeight="1" spans="1:6">
      <c r="A1239" s="166">
        <v>2220506</v>
      </c>
      <c r="B1239" s="166" t="s">
        <v>1041</v>
      </c>
      <c r="C1239" s="168">
        <v>0</v>
      </c>
      <c r="D1239" s="168">
        <v>0</v>
      </c>
      <c r="E1239" s="168">
        <v>0</v>
      </c>
      <c r="F1239" s="169">
        <f t="shared" si="19"/>
        <v>0</v>
      </c>
    </row>
    <row r="1240" s="74" customFormat="1" ht="18" customHeight="1" spans="1:6">
      <c r="A1240" s="166">
        <v>2220507</v>
      </c>
      <c r="B1240" s="166" t="s">
        <v>1042</v>
      </c>
      <c r="C1240" s="168">
        <v>0</v>
      </c>
      <c r="D1240" s="168">
        <v>0</v>
      </c>
      <c r="E1240" s="168">
        <v>0</v>
      </c>
      <c r="F1240" s="169">
        <f t="shared" si="19"/>
        <v>0</v>
      </c>
    </row>
    <row r="1241" s="74" customFormat="1" ht="18" customHeight="1" spans="1:6">
      <c r="A1241" s="166">
        <v>2220508</v>
      </c>
      <c r="B1241" s="166" t="s">
        <v>1043</v>
      </c>
      <c r="C1241" s="168">
        <v>0</v>
      </c>
      <c r="D1241" s="168">
        <v>0</v>
      </c>
      <c r="E1241" s="168">
        <v>0</v>
      </c>
      <c r="F1241" s="169">
        <f t="shared" si="19"/>
        <v>0</v>
      </c>
    </row>
    <row r="1242" s="74" customFormat="1" ht="18" customHeight="1" spans="1:6">
      <c r="A1242" s="166">
        <v>2220509</v>
      </c>
      <c r="B1242" s="166" t="s">
        <v>1044</v>
      </c>
      <c r="C1242" s="168">
        <v>0</v>
      </c>
      <c r="D1242" s="168">
        <v>0</v>
      </c>
      <c r="E1242" s="168">
        <v>8</v>
      </c>
      <c r="F1242" s="169">
        <f t="shared" si="19"/>
        <v>0</v>
      </c>
    </row>
    <row r="1243" s="74" customFormat="1" ht="18" customHeight="1" spans="1:6">
      <c r="A1243" s="166">
        <v>2220510</v>
      </c>
      <c r="B1243" s="166" t="s">
        <v>1045</v>
      </c>
      <c r="C1243" s="168">
        <v>0</v>
      </c>
      <c r="D1243" s="168">
        <v>0</v>
      </c>
      <c r="E1243" s="168">
        <v>0</v>
      </c>
      <c r="F1243" s="169">
        <f t="shared" si="19"/>
        <v>0</v>
      </c>
    </row>
    <row r="1244" s="74" customFormat="1" ht="18" customHeight="1" spans="1:6">
      <c r="A1244" s="166">
        <v>2220511</v>
      </c>
      <c r="B1244" s="166" t="s">
        <v>1046</v>
      </c>
      <c r="C1244" s="168">
        <v>0</v>
      </c>
      <c r="D1244" s="168">
        <v>0</v>
      </c>
      <c r="E1244" s="168">
        <v>0</v>
      </c>
      <c r="F1244" s="169">
        <f t="shared" si="19"/>
        <v>0</v>
      </c>
    </row>
    <row r="1245" s="74" customFormat="1" ht="18" customHeight="1" spans="1:6">
      <c r="A1245" s="166">
        <v>2220599</v>
      </c>
      <c r="B1245" s="166" t="s">
        <v>1047</v>
      </c>
      <c r="C1245" s="168">
        <v>0</v>
      </c>
      <c r="D1245" s="168">
        <v>0</v>
      </c>
      <c r="E1245" s="168">
        <v>0</v>
      </c>
      <c r="F1245" s="169">
        <f t="shared" si="19"/>
        <v>0</v>
      </c>
    </row>
    <row r="1246" s="74" customFormat="1" ht="18" customHeight="1" spans="1:6">
      <c r="A1246" s="166">
        <v>224</v>
      </c>
      <c r="B1246" s="167" t="s">
        <v>1048</v>
      </c>
      <c r="C1246" s="168">
        <f>C1247+C1258+C1264+C1272+C1285+C1289+C1293</f>
        <v>3305.672418</v>
      </c>
      <c r="D1246" s="168">
        <f>D1247+D1258+D1264+D1272+D1285+D1289+D1293</f>
        <v>1404</v>
      </c>
      <c r="E1246" s="168">
        <f>E1247+E1258+E1264+E1272+E1285+E1289+E1293</f>
        <v>1429</v>
      </c>
      <c r="F1246" s="169">
        <f t="shared" si="19"/>
        <v>231.327670958712</v>
      </c>
    </row>
    <row r="1247" s="74" customFormat="1" ht="18" customHeight="1" spans="1:6">
      <c r="A1247" s="166">
        <v>22401</v>
      </c>
      <c r="B1247" s="167" t="s">
        <v>1049</v>
      </c>
      <c r="C1247" s="168">
        <f>SUM(C1248:C1257)</f>
        <v>2278.582418</v>
      </c>
      <c r="D1247" s="168">
        <f>SUM(D1248:D1257)</f>
        <v>579</v>
      </c>
      <c r="E1247" s="168">
        <f>SUM(E1248:E1257)</f>
        <v>590</v>
      </c>
      <c r="F1247" s="169">
        <f t="shared" si="19"/>
        <v>386.200409830509</v>
      </c>
    </row>
    <row r="1248" s="74" customFormat="1" ht="18" customHeight="1" spans="1:6">
      <c r="A1248" s="166">
        <v>2240101</v>
      </c>
      <c r="B1248" s="166" t="s">
        <v>90</v>
      </c>
      <c r="C1248" s="168">
        <v>595.99</v>
      </c>
      <c r="D1248" s="168">
        <v>232</v>
      </c>
      <c r="E1248" s="168">
        <v>177</v>
      </c>
      <c r="F1248" s="169">
        <f t="shared" si="19"/>
        <v>336.717514124294</v>
      </c>
    </row>
    <row r="1249" s="74" customFormat="1" ht="18" customHeight="1" spans="1:6">
      <c r="A1249" s="166">
        <v>2240102</v>
      </c>
      <c r="B1249" s="166" t="s">
        <v>91</v>
      </c>
      <c r="C1249" s="168">
        <v>0</v>
      </c>
      <c r="D1249" s="168">
        <v>0</v>
      </c>
      <c r="E1249" s="168">
        <v>0</v>
      </c>
      <c r="F1249" s="169">
        <f t="shared" si="19"/>
        <v>0</v>
      </c>
    </row>
    <row r="1250" s="74" customFormat="1" ht="18" customHeight="1" spans="1:6">
      <c r="A1250" s="166">
        <v>2240103</v>
      </c>
      <c r="B1250" s="166" t="s">
        <v>92</v>
      </c>
      <c r="C1250" s="168">
        <v>0</v>
      </c>
      <c r="D1250" s="168">
        <v>0</v>
      </c>
      <c r="E1250" s="168">
        <v>0</v>
      </c>
      <c r="F1250" s="169">
        <f t="shared" si="19"/>
        <v>0</v>
      </c>
    </row>
    <row r="1251" s="74" customFormat="1" ht="18" customHeight="1" spans="1:6">
      <c r="A1251" s="166">
        <v>2240104</v>
      </c>
      <c r="B1251" s="166" t="s">
        <v>1050</v>
      </c>
      <c r="C1251" s="168">
        <v>1284.44</v>
      </c>
      <c r="D1251" s="168">
        <v>10</v>
      </c>
      <c r="E1251" s="168">
        <v>21</v>
      </c>
      <c r="F1251" s="169">
        <f t="shared" si="19"/>
        <v>6116.38095238095</v>
      </c>
    </row>
    <row r="1252" s="74" customFormat="1" ht="18" customHeight="1" spans="1:6">
      <c r="A1252" s="166">
        <v>2240105</v>
      </c>
      <c r="B1252" s="166" t="s">
        <v>1051</v>
      </c>
      <c r="C1252" s="168">
        <v>0</v>
      </c>
      <c r="D1252" s="168">
        <v>0</v>
      </c>
      <c r="E1252" s="168">
        <v>0</v>
      </c>
      <c r="F1252" s="169">
        <f t="shared" si="19"/>
        <v>0</v>
      </c>
    </row>
    <row r="1253" s="74" customFormat="1" ht="18" customHeight="1" spans="1:6">
      <c r="A1253" s="166">
        <v>2240106</v>
      </c>
      <c r="B1253" s="166" t="s">
        <v>1052</v>
      </c>
      <c r="C1253" s="168">
        <v>0</v>
      </c>
      <c r="D1253" s="168">
        <v>0</v>
      </c>
      <c r="E1253" s="168">
        <v>80</v>
      </c>
      <c r="F1253" s="169">
        <f t="shared" si="19"/>
        <v>0</v>
      </c>
    </row>
    <row r="1254" s="74" customFormat="1" ht="18" customHeight="1" spans="1:6">
      <c r="A1254" s="166">
        <v>2240108</v>
      </c>
      <c r="B1254" s="166" t="s">
        <v>1053</v>
      </c>
      <c r="C1254" s="168">
        <v>300</v>
      </c>
      <c r="D1254" s="168">
        <v>0</v>
      </c>
      <c r="E1254" s="168">
        <v>0</v>
      </c>
      <c r="F1254" s="169">
        <f t="shared" si="19"/>
        <v>0</v>
      </c>
    </row>
    <row r="1255" s="74" customFormat="1" ht="18" customHeight="1" spans="1:6">
      <c r="A1255" s="166">
        <v>2240109</v>
      </c>
      <c r="B1255" s="166" t="s">
        <v>1054</v>
      </c>
      <c r="C1255" s="168">
        <v>80</v>
      </c>
      <c r="D1255" s="168">
        <v>0</v>
      </c>
      <c r="E1255" s="168">
        <v>0</v>
      </c>
      <c r="F1255" s="169">
        <f t="shared" si="19"/>
        <v>0</v>
      </c>
    </row>
    <row r="1256" s="74" customFormat="1" ht="18" customHeight="1" spans="1:6">
      <c r="A1256" s="166">
        <v>2240150</v>
      </c>
      <c r="B1256" s="166" t="s">
        <v>99</v>
      </c>
      <c r="C1256" s="168">
        <v>18.152418</v>
      </c>
      <c r="D1256" s="168">
        <v>128</v>
      </c>
      <c r="E1256" s="168">
        <v>127</v>
      </c>
      <c r="F1256" s="169">
        <f t="shared" si="19"/>
        <v>14.293242519685</v>
      </c>
    </row>
    <row r="1257" s="74" customFormat="1" ht="18" customHeight="1" spans="1:6">
      <c r="A1257" s="166">
        <v>2240199</v>
      </c>
      <c r="B1257" s="166" t="s">
        <v>1055</v>
      </c>
      <c r="C1257" s="168">
        <v>0</v>
      </c>
      <c r="D1257" s="168">
        <v>209</v>
      </c>
      <c r="E1257" s="168">
        <v>185</v>
      </c>
      <c r="F1257" s="169">
        <f t="shared" si="19"/>
        <v>0</v>
      </c>
    </row>
    <row r="1258" s="74" customFormat="1" ht="18" customHeight="1" spans="1:6">
      <c r="A1258" s="166">
        <v>22402</v>
      </c>
      <c r="B1258" s="167" t="s">
        <v>1056</v>
      </c>
      <c r="C1258" s="168">
        <f>SUM(C1259:C1263)</f>
        <v>973.09</v>
      </c>
      <c r="D1258" s="168">
        <f>SUM(D1259:D1263)</f>
        <v>825</v>
      </c>
      <c r="E1258" s="168">
        <f>SUM(E1259:E1263)</f>
        <v>511</v>
      </c>
      <c r="F1258" s="169">
        <f t="shared" si="19"/>
        <v>190.428571428571</v>
      </c>
    </row>
    <row r="1259" s="74" customFormat="1" ht="18" customHeight="1" spans="1:6">
      <c r="A1259" s="166">
        <v>2240201</v>
      </c>
      <c r="B1259" s="166" t="s">
        <v>90</v>
      </c>
      <c r="C1259" s="168">
        <v>0</v>
      </c>
      <c r="D1259" s="168">
        <v>0</v>
      </c>
      <c r="E1259" s="168">
        <v>0</v>
      </c>
      <c r="F1259" s="169">
        <f t="shared" si="19"/>
        <v>0</v>
      </c>
    </row>
    <row r="1260" s="74" customFormat="1" ht="18" customHeight="1" spans="1:6">
      <c r="A1260" s="166">
        <v>2240202</v>
      </c>
      <c r="B1260" s="166" t="s">
        <v>91</v>
      </c>
      <c r="C1260" s="168">
        <v>0</v>
      </c>
      <c r="D1260" s="168">
        <v>0</v>
      </c>
      <c r="E1260" s="168">
        <v>0</v>
      </c>
      <c r="F1260" s="169">
        <f t="shared" si="19"/>
        <v>0</v>
      </c>
    </row>
    <row r="1261" s="74" customFormat="1" ht="18" customHeight="1" spans="1:6">
      <c r="A1261" s="166">
        <v>2240203</v>
      </c>
      <c r="B1261" s="166" t="s">
        <v>92</v>
      </c>
      <c r="C1261" s="168">
        <v>0</v>
      </c>
      <c r="D1261" s="168">
        <v>0</v>
      </c>
      <c r="E1261" s="168">
        <v>0</v>
      </c>
      <c r="F1261" s="169">
        <f t="shared" si="19"/>
        <v>0</v>
      </c>
    </row>
    <row r="1262" s="74" customFormat="1" ht="18" customHeight="1" spans="1:6">
      <c r="A1262" s="166">
        <v>2240204</v>
      </c>
      <c r="B1262" s="166" t="s">
        <v>1057</v>
      </c>
      <c r="C1262" s="168">
        <v>973.09</v>
      </c>
      <c r="D1262" s="168">
        <v>825</v>
      </c>
      <c r="E1262" s="168">
        <v>511</v>
      </c>
      <c r="F1262" s="169">
        <f t="shared" si="19"/>
        <v>190.428571428571</v>
      </c>
    </row>
    <row r="1263" s="74" customFormat="1" ht="18" customHeight="1" spans="1:6">
      <c r="A1263" s="166">
        <v>2240299</v>
      </c>
      <c r="B1263" s="166" t="s">
        <v>1058</v>
      </c>
      <c r="C1263" s="168">
        <v>0</v>
      </c>
      <c r="D1263" s="168">
        <v>0</v>
      </c>
      <c r="E1263" s="168">
        <v>0</v>
      </c>
      <c r="F1263" s="169">
        <f t="shared" si="19"/>
        <v>0</v>
      </c>
    </row>
    <row r="1264" s="74" customFormat="1" ht="18" customHeight="1" spans="1:6">
      <c r="A1264" s="166">
        <v>22404</v>
      </c>
      <c r="B1264" s="167" t="s">
        <v>1059</v>
      </c>
      <c r="C1264" s="168">
        <f>SUM(C1265:C1271)</f>
        <v>0</v>
      </c>
      <c r="D1264" s="168">
        <f>SUM(D1265:D1271)</f>
        <v>0</v>
      </c>
      <c r="E1264" s="168">
        <f>SUM(E1265:E1271)</f>
        <v>0</v>
      </c>
      <c r="F1264" s="169">
        <f t="shared" si="19"/>
        <v>0</v>
      </c>
    </row>
    <row r="1265" s="74" customFormat="1" ht="18" customHeight="1" spans="1:6">
      <c r="A1265" s="166">
        <v>2240401</v>
      </c>
      <c r="B1265" s="166" t="s">
        <v>90</v>
      </c>
      <c r="C1265" s="168">
        <v>0</v>
      </c>
      <c r="D1265" s="168">
        <v>0</v>
      </c>
      <c r="E1265" s="168">
        <v>0</v>
      </c>
      <c r="F1265" s="169">
        <f t="shared" si="19"/>
        <v>0</v>
      </c>
    </row>
    <row r="1266" s="74" customFormat="1" ht="18" customHeight="1" spans="1:6">
      <c r="A1266" s="166">
        <v>2240402</v>
      </c>
      <c r="B1266" s="166" t="s">
        <v>91</v>
      </c>
      <c r="C1266" s="168">
        <v>0</v>
      </c>
      <c r="D1266" s="168">
        <v>0</v>
      </c>
      <c r="E1266" s="168">
        <v>0</v>
      </c>
      <c r="F1266" s="169">
        <f t="shared" si="19"/>
        <v>0</v>
      </c>
    </row>
    <row r="1267" s="74" customFormat="1" ht="18" customHeight="1" spans="1:6">
      <c r="A1267" s="166">
        <v>2240403</v>
      </c>
      <c r="B1267" s="166" t="s">
        <v>92</v>
      </c>
      <c r="C1267" s="168">
        <v>0</v>
      </c>
      <c r="D1267" s="168">
        <v>0</v>
      </c>
      <c r="E1267" s="168">
        <v>0</v>
      </c>
      <c r="F1267" s="169">
        <f t="shared" si="19"/>
        <v>0</v>
      </c>
    </row>
    <row r="1268" s="74" customFormat="1" ht="18" customHeight="1" spans="1:6">
      <c r="A1268" s="166">
        <v>2240404</v>
      </c>
      <c r="B1268" s="166" t="s">
        <v>1060</v>
      </c>
      <c r="C1268" s="168">
        <v>0</v>
      </c>
      <c r="D1268" s="168">
        <v>0</v>
      </c>
      <c r="E1268" s="168">
        <v>0</v>
      </c>
      <c r="F1268" s="169">
        <f t="shared" si="19"/>
        <v>0</v>
      </c>
    </row>
    <row r="1269" s="74" customFormat="1" ht="18" customHeight="1" spans="1:6">
      <c r="A1269" s="166">
        <v>2240405</v>
      </c>
      <c r="B1269" s="166" t="s">
        <v>1061</v>
      </c>
      <c r="C1269" s="168">
        <v>0</v>
      </c>
      <c r="D1269" s="168">
        <v>0</v>
      </c>
      <c r="E1269" s="168">
        <v>0</v>
      </c>
      <c r="F1269" s="169">
        <f t="shared" si="19"/>
        <v>0</v>
      </c>
    </row>
    <row r="1270" s="74" customFormat="1" ht="18" customHeight="1" spans="1:6">
      <c r="A1270" s="166">
        <v>2240450</v>
      </c>
      <c r="B1270" s="166" t="s">
        <v>99</v>
      </c>
      <c r="C1270" s="168">
        <v>0</v>
      </c>
      <c r="D1270" s="168">
        <v>0</v>
      </c>
      <c r="E1270" s="168">
        <v>0</v>
      </c>
      <c r="F1270" s="169">
        <f t="shared" si="19"/>
        <v>0</v>
      </c>
    </row>
    <row r="1271" s="74" customFormat="1" ht="18" customHeight="1" spans="1:6">
      <c r="A1271" s="166">
        <v>2240499</v>
      </c>
      <c r="B1271" s="166" t="s">
        <v>1062</v>
      </c>
      <c r="C1271" s="168">
        <v>0</v>
      </c>
      <c r="D1271" s="168">
        <v>0</v>
      </c>
      <c r="E1271" s="168">
        <v>0</v>
      </c>
      <c r="F1271" s="169">
        <f t="shared" si="19"/>
        <v>0</v>
      </c>
    </row>
    <row r="1272" s="74" customFormat="1" ht="18" customHeight="1" spans="1:6">
      <c r="A1272" s="166">
        <v>22405</v>
      </c>
      <c r="B1272" s="167" t="s">
        <v>1063</v>
      </c>
      <c r="C1272" s="168">
        <f>SUM(C1273:C1284)</f>
        <v>0</v>
      </c>
      <c r="D1272" s="168">
        <f>SUM(D1273:D1284)</f>
        <v>0</v>
      </c>
      <c r="E1272" s="168">
        <f>SUM(E1273:E1284)</f>
        <v>0</v>
      </c>
      <c r="F1272" s="169">
        <f t="shared" si="19"/>
        <v>0</v>
      </c>
    </row>
    <row r="1273" s="74" customFormat="1" ht="18" customHeight="1" spans="1:6">
      <c r="A1273" s="166">
        <v>2240501</v>
      </c>
      <c r="B1273" s="166" t="s">
        <v>90</v>
      </c>
      <c r="C1273" s="168">
        <v>0</v>
      </c>
      <c r="D1273" s="168">
        <v>0</v>
      </c>
      <c r="E1273" s="168">
        <v>0</v>
      </c>
      <c r="F1273" s="169">
        <f t="shared" si="19"/>
        <v>0</v>
      </c>
    </row>
    <row r="1274" s="74" customFormat="1" ht="18" customHeight="1" spans="1:6">
      <c r="A1274" s="166">
        <v>2240502</v>
      </c>
      <c r="B1274" s="166" t="s">
        <v>91</v>
      </c>
      <c r="C1274" s="168">
        <v>0</v>
      </c>
      <c r="D1274" s="168">
        <v>0</v>
      </c>
      <c r="E1274" s="168">
        <v>0</v>
      </c>
      <c r="F1274" s="169">
        <f t="shared" si="19"/>
        <v>0</v>
      </c>
    </row>
    <row r="1275" s="74" customFormat="1" ht="18" customHeight="1" spans="1:6">
      <c r="A1275" s="166">
        <v>2240503</v>
      </c>
      <c r="B1275" s="166" t="s">
        <v>92</v>
      </c>
      <c r="C1275" s="168">
        <v>0</v>
      </c>
      <c r="D1275" s="168">
        <v>0</v>
      </c>
      <c r="E1275" s="168">
        <v>0</v>
      </c>
      <c r="F1275" s="169">
        <f t="shared" si="19"/>
        <v>0</v>
      </c>
    </row>
    <row r="1276" s="74" customFormat="1" ht="18" customHeight="1" spans="1:6">
      <c r="A1276" s="166">
        <v>2240504</v>
      </c>
      <c r="B1276" s="166" t="s">
        <v>1064</v>
      </c>
      <c r="C1276" s="168">
        <v>0</v>
      </c>
      <c r="D1276" s="168">
        <v>0</v>
      </c>
      <c r="E1276" s="168">
        <v>0</v>
      </c>
      <c r="F1276" s="169">
        <f t="shared" si="19"/>
        <v>0</v>
      </c>
    </row>
    <row r="1277" s="74" customFormat="1" ht="18" customHeight="1" spans="1:6">
      <c r="A1277" s="166">
        <v>2240505</v>
      </c>
      <c r="B1277" s="166" t="s">
        <v>1065</v>
      </c>
      <c r="C1277" s="168">
        <v>0</v>
      </c>
      <c r="D1277" s="168">
        <v>0</v>
      </c>
      <c r="E1277" s="168">
        <v>0</v>
      </c>
      <c r="F1277" s="169">
        <f t="shared" si="19"/>
        <v>0</v>
      </c>
    </row>
    <row r="1278" s="74" customFormat="1" ht="18" customHeight="1" spans="1:6">
      <c r="A1278" s="166">
        <v>2240506</v>
      </c>
      <c r="B1278" s="166" t="s">
        <v>1066</v>
      </c>
      <c r="C1278" s="168">
        <v>0</v>
      </c>
      <c r="D1278" s="168">
        <v>0</v>
      </c>
      <c r="E1278" s="168">
        <v>0</v>
      </c>
      <c r="F1278" s="169">
        <f t="shared" si="19"/>
        <v>0</v>
      </c>
    </row>
    <row r="1279" s="74" customFormat="1" ht="18" customHeight="1" spans="1:6">
      <c r="A1279" s="166">
        <v>2240507</v>
      </c>
      <c r="B1279" s="166" t="s">
        <v>1067</v>
      </c>
      <c r="C1279" s="168">
        <v>0</v>
      </c>
      <c r="D1279" s="168">
        <v>0</v>
      </c>
      <c r="E1279" s="168">
        <v>0</v>
      </c>
      <c r="F1279" s="169">
        <f t="shared" si="19"/>
        <v>0</v>
      </c>
    </row>
    <row r="1280" s="74" customFormat="1" ht="18" customHeight="1" spans="1:6">
      <c r="A1280" s="166">
        <v>2240508</v>
      </c>
      <c r="B1280" s="166" t="s">
        <v>1068</v>
      </c>
      <c r="C1280" s="168">
        <v>0</v>
      </c>
      <c r="D1280" s="168">
        <v>0</v>
      </c>
      <c r="E1280" s="168">
        <v>0</v>
      </c>
      <c r="F1280" s="169">
        <f t="shared" si="19"/>
        <v>0</v>
      </c>
    </row>
    <row r="1281" s="74" customFormat="1" ht="18" customHeight="1" spans="1:6">
      <c r="A1281" s="166">
        <v>2240509</v>
      </c>
      <c r="B1281" s="166" t="s">
        <v>1069</v>
      </c>
      <c r="C1281" s="168">
        <v>0</v>
      </c>
      <c r="D1281" s="168">
        <v>0</v>
      </c>
      <c r="E1281" s="168">
        <v>0</v>
      </c>
      <c r="F1281" s="169">
        <f t="shared" si="19"/>
        <v>0</v>
      </c>
    </row>
    <row r="1282" s="74" customFormat="1" ht="18" customHeight="1" spans="1:6">
      <c r="A1282" s="166">
        <v>2240510</v>
      </c>
      <c r="B1282" s="166" t="s">
        <v>1070</v>
      </c>
      <c r="C1282" s="168">
        <v>0</v>
      </c>
      <c r="D1282" s="168">
        <v>0</v>
      </c>
      <c r="E1282" s="168">
        <v>0</v>
      </c>
      <c r="F1282" s="169">
        <f t="shared" si="19"/>
        <v>0</v>
      </c>
    </row>
    <row r="1283" s="74" customFormat="1" ht="18" customHeight="1" spans="1:6">
      <c r="A1283" s="166">
        <v>2240550</v>
      </c>
      <c r="B1283" s="166" t="s">
        <v>1071</v>
      </c>
      <c r="C1283" s="168">
        <v>0</v>
      </c>
      <c r="D1283" s="168">
        <v>0</v>
      </c>
      <c r="E1283" s="168">
        <v>0</v>
      </c>
      <c r="F1283" s="169">
        <f t="shared" si="19"/>
        <v>0</v>
      </c>
    </row>
    <row r="1284" s="74" customFormat="1" ht="18" customHeight="1" spans="1:6">
      <c r="A1284" s="166">
        <v>2240599</v>
      </c>
      <c r="B1284" s="166" t="s">
        <v>1072</v>
      </c>
      <c r="C1284" s="168">
        <v>0</v>
      </c>
      <c r="D1284" s="168">
        <v>0</v>
      </c>
      <c r="E1284" s="168">
        <v>0</v>
      </c>
      <c r="F1284" s="169">
        <f t="shared" ref="F1284:F1314" si="20">IF(E1284=0,0,C1284/E1284*100)</f>
        <v>0</v>
      </c>
    </row>
    <row r="1285" s="74" customFormat="1" ht="18" customHeight="1" spans="1:6">
      <c r="A1285" s="166">
        <v>22406</v>
      </c>
      <c r="B1285" s="167" t="s">
        <v>1073</v>
      </c>
      <c r="C1285" s="168">
        <f>SUM(C1286:C1288)</f>
        <v>30</v>
      </c>
      <c r="D1285" s="168">
        <f>SUM(D1286:D1288)</f>
        <v>0</v>
      </c>
      <c r="E1285" s="168">
        <f>SUM(E1286:E1288)</f>
        <v>0</v>
      </c>
      <c r="F1285" s="169">
        <f t="shared" si="20"/>
        <v>0</v>
      </c>
    </row>
    <row r="1286" s="74" customFormat="1" ht="18" customHeight="1" spans="1:6">
      <c r="A1286" s="166">
        <v>2240601</v>
      </c>
      <c r="B1286" s="166" t="s">
        <v>1074</v>
      </c>
      <c r="C1286" s="168">
        <v>30</v>
      </c>
      <c r="D1286" s="168">
        <v>0</v>
      </c>
      <c r="E1286" s="168">
        <v>0</v>
      </c>
      <c r="F1286" s="169">
        <f t="shared" si="20"/>
        <v>0</v>
      </c>
    </row>
    <row r="1287" s="74" customFormat="1" ht="18" customHeight="1" spans="1:6">
      <c r="A1287" s="166">
        <v>2240602</v>
      </c>
      <c r="B1287" s="166" t="s">
        <v>1075</v>
      </c>
      <c r="C1287" s="168">
        <v>0</v>
      </c>
      <c r="D1287" s="168">
        <v>0</v>
      </c>
      <c r="E1287" s="168">
        <v>0</v>
      </c>
      <c r="F1287" s="169">
        <f t="shared" si="20"/>
        <v>0</v>
      </c>
    </row>
    <row r="1288" s="74" customFormat="1" ht="18" customHeight="1" spans="1:6">
      <c r="A1288" s="166">
        <v>2240699</v>
      </c>
      <c r="B1288" s="166" t="s">
        <v>1076</v>
      </c>
      <c r="C1288" s="168">
        <v>0</v>
      </c>
      <c r="D1288" s="168">
        <v>0</v>
      </c>
      <c r="E1288" s="168">
        <v>0</v>
      </c>
      <c r="F1288" s="169">
        <f t="shared" si="20"/>
        <v>0</v>
      </c>
    </row>
    <row r="1289" s="74" customFormat="1" ht="18" customHeight="1" spans="1:6">
      <c r="A1289" s="166">
        <v>22407</v>
      </c>
      <c r="B1289" s="167" t="s">
        <v>1077</v>
      </c>
      <c r="C1289" s="168">
        <f>SUM(C1290:C1292)</f>
        <v>24</v>
      </c>
      <c r="D1289" s="168">
        <f>SUM(D1290:D1292)</f>
        <v>0</v>
      </c>
      <c r="E1289" s="168">
        <f>SUM(E1290:E1292)</f>
        <v>328</v>
      </c>
      <c r="F1289" s="169">
        <f t="shared" si="20"/>
        <v>7.31707317073171</v>
      </c>
    </row>
    <row r="1290" s="74" customFormat="1" ht="18" customHeight="1" spans="1:6">
      <c r="A1290" s="166">
        <v>2240703</v>
      </c>
      <c r="B1290" s="166" t="s">
        <v>1078</v>
      </c>
      <c r="C1290" s="168">
        <v>24</v>
      </c>
      <c r="D1290" s="168">
        <v>0</v>
      </c>
      <c r="E1290" s="168">
        <v>280</v>
      </c>
      <c r="F1290" s="169">
        <f t="shared" si="20"/>
        <v>8.57142857142857</v>
      </c>
    </row>
    <row r="1291" s="74" customFormat="1" ht="18" customHeight="1" spans="1:6">
      <c r="A1291" s="166">
        <v>2240704</v>
      </c>
      <c r="B1291" s="166" t="s">
        <v>1079</v>
      </c>
      <c r="C1291" s="168">
        <f>241-241</f>
        <v>0</v>
      </c>
      <c r="D1291" s="168">
        <v>0</v>
      </c>
      <c r="E1291" s="168">
        <v>48</v>
      </c>
      <c r="F1291" s="169">
        <f t="shared" si="20"/>
        <v>0</v>
      </c>
    </row>
    <row r="1292" s="74" customFormat="1" ht="18" customHeight="1" spans="1:6">
      <c r="A1292" s="166">
        <v>2240799</v>
      </c>
      <c r="B1292" s="166" t="s">
        <v>1080</v>
      </c>
      <c r="C1292" s="168">
        <v>0</v>
      </c>
      <c r="D1292" s="168">
        <v>0</v>
      </c>
      <c r="E1292" s="168">
        <v>0</v>
      </c>
      <c r="F1292" s="169">
        <f t="shared" si="20"/>
        <v>0</v>
      </c>
    </row>
    <row r="1293" s="74" customFormat="1" ht="18" customHeight="1" spans="1:6">
      <c r="A1293" s="166">
        <v>22499</v>
      </c>
      <c r="B1293" s="167" t="s">
        <v>1081</v>
      </c>
      <c r="C1293" s="168">
        <f>C1294</f>
        <v>0</v>
      </c>
      <c r="D1293" s="168">
        <f>D1294</f>
        <v>0</v>
      </c>
      <c r="E1293" s="168">
        <f>E1294</f>
        <v>0</v>
      </c>
      <c r="F1293" s="169">
        <f t="shared" si="20"/>
        <v>0</v>
      </c>
    </row>
    <row r="1294" s="74" customFormat="1" ht="18" customHeight="1" spans="1:6">
      <c r="A1294" s="166">
        <v>2249999</v>
      </c>
      <c r="B1294" s="166" t="s">
        <v>1082</v>
      </c>
      <c r="C1294" s="168">
        <v>0</v>
      </c>
      <c r="D1294" s="168">
        <v>0</v>
      </c>
      <c r="E1294" s="168">
        <v>0</v>
      </c>
      <c r="F1294" s="169">
        <f t="shared" si="20"/>
        <v>0</v>
      </c>
    </row>
    <row r="1295" s="74" customFormat="1" ht="18" customHeight="1" spans="1:6">
      <c r="A1295" s="166">
        <v>227</v>
      </c>
      <c r="B1295" s="167" t="s">
        <v>1083</v>
      </c>
      <c r="C1295" s="168">
        <v>3500</v>
      </c>
      <c r="D1295" s="168">
        <v>6000</v>
      </c>
      <c r="E1295" s="168">
        <v>0</v>
      </c>
      <c r="F1295" s="169">
        <f t="shared" si="20"/>
        <v>0</v>
      </c>
    </row>
    <row r="1296" s="74" customFormat="1" ht="18" customHeight="1" spans="1:6">
      <c r="A1296" s="166">
        <v>229</v>
      </c>
      <c r="B1296" s="167" t="s">
        <v>1084</v>
      </c>
      <c r="C1296" s="168">
        <f>C1297</f>
        <v>2248.05</v>
      </c>
      <c r="D1296" s="168">
        <f>D1297</f>
        <v>0</v>
      </c>
      <c r="E1296" s="168">
        <f>E1297</f>
        <v>10</v>
      </c>
      <c r="F1296" s="169">
        <f t="shared" si="20"/>
        <v>22480.5</v>
      </c>
    </row>
    <row r="1297" s="74" customFormat="1" ht="18" customHeight="1" spans="1:6">
      <c r="A1297" s="166">
        <v>22999</v>
      </c>
      <c r="B1297" s="167" t="s">
        <v>949</v>
      </c>
      <c r="C1297" s="168">
        <f>C1298</f>
        <v>2248.05</v>
      </c>
      <c r="D1297" s="168">
        <f>D1298</f>
        <v>0</v>
      </c>
      <c r="E1297" s="168">
        <f>E1298</f>
        <v>10</v>
      </c>
      <c r="F1297" s="169">
        <f t="shared" si="20"/>
        <v>22480.5</v>
      </c>
    </row>
    <row r="1298" s="74" customFormat="1" ht="18" customHeight="1" spans="1:6">
      <c r="A1298" s="166">
        <v>2299999</v>
      </c>
      <c r="B1298" s="166" t="s">
        <v>243</v>
      </c>
      <c r="C1298" s="168">
        <f>1605.05+643</f>
        <v>2248.05</v>
      </c>
      <c r="D1298" s="168">
        <v>0</v>
      </c>
      <c r="E1298" s="168">
        <v>10</v>
      </c>
      <c r="F1298" s="169">
        <f t="shared" si="20"/>
        <v>22480.5</v>
      </c>
    </row>
    <row r="1299" s="74" customFormat="1" ht="18" customHeight="1" spans="1:6">
      <c r="A1299" s="166">
        <v>232</v>
      </c>
      <c r="B1299" s="167" t="s">
        <v>1085</v>
      </c>
      <c r="C1299" s="168">
        <f>SUM(C1300:C1301,C1306)</f>
        <v>4797.82</v>
      </c>
      <c r="D1299" s="168">
        <f>SUM(D1300:D1301,D1306)</f>
        <v>4482</v>
      </c>
      <c r="E1299" s="168">
        <f>SUM(E1300:E1301,E1306)</f>
        <v>4426</v>
      </c>
      <c r="F1299" s="169">
        <f t="shared" si="20"/>
        <v>108.400813375508</v>
      </c>
    </row>
    <row r="1300" s="74" customFormat="1" ht="18" customHeight="1" spans="1:6">
      <c r="A1300" s="166">
        <v>23201</v>
      </c>
      <c r="B1300" s="167" t="s">
        <v>1086</v>
      </c>
      <c r="C1300" s="168">
        <v>0</v>
      </c>
      <c r="D1300" s="168">
        <v>0</v>
      </c>
      <c r="E1300" s="168">
        <v>0</v>
      </c>
      <c r="F1300" s="169">
        <f t="shared" si="20"/>
        <v>0</v>
      </c>
    </row>
    <row r="1301" s="74" customFormat="1" ht="18" customHeight="1" spans="1:6">
      <c r="A1301" s="166">
        <v>23202</v>
      </c>
      <c r="B1301" s="167" t="s">
        <v>1087</v>
      </c>
      <c r="C1301" s="168">
        <f>SUM(C1302:C1305)</f>
        <v>0</v>
      </c>
      <c r="D1301" s="168">
        <f>SUM(D1302:D1305)</f>
        <v>0</v>
      </c>
      <c r="E1301" s="168">
        <f>SUM(E1302:E1305)</f>
        <v>0</v>
      </c>
      <c r="F1301" s="169">
        <f t="shared" si="20"/>
        <v>0</v>
      </c>
    </row>
    <row r="1302" s="74" customFormat="1" ht="18" customHeight="1" spans="1:6">
      <c r="A1302" s="166">
        <v>2320201</v>
      </c>
      <c r="B1302" s="166" t="s">
        <v>1088</v>
      </c>
      <c r="C1302" s="168">
        <v>0</v>
      </c>
      <c r="D1302" s="168">
        <v>0</v>
      </c>
      <c r="E1302" s="168">
        <v>0</v>
      </c>
      <c r="F1302" s="169">
        <f t="shared" si="20"/>
        <v>0</v>
      </c>
    </row>
    <row r="1303" s="74" customFormat="1" ht="18" customHeight="1" spans="1:6">
      <c r="A1303" s="166">
        <v>2320202</v>
      </c>
      <c r="B1303" s="166" t="s">
        <v>1089</v>
      </c>
      <c r="C1303" s="168">
        <v>0</v>
      </c>
      <c r="D1303" s="168">
        <v>0</v>
      </c>
      <c r="E1303" s="168">
        <v>0</v>
      </c>
      <c r="F1303" s="169">
        <f t="shared" si="20"/>
        <v>0</v>
      </c>
    </row>
    <row r="1304" s="74" customFormat="1" ht="18" customHeight="1" spans="1:6">
      <c r="A1304" s="166">
        <v>2320203</v>
      </c>
      <c r="B1304" s="166" t="s">
        <v>1090</v>
      </c>
      <c r="C1304" s="168">
        <v>0</v>
      </c>
      <c r="D1304" s="168">
        <v>0</v>
      </c>
      <c r="E1304" s="168">
        <v>0</v>
      </c>
      <c r="F1304" s="169">
        <f t="shared" si="20"/>
        <v>0</v>
      </c>
    </row>
    <row r="1305" s="74" customFormat="1" ht="18" customHeight="1" spans="1:6">
      <c r="A1305" s="166">
        <v>2320299</v>
      </c>
      <c r="B1305" s="166" t="s">
        <v>1091</v>
      </c>
      <c r="C1305" s="168">
        <v>0</v>
      </c>
      <c r="D1305" s="168">
        <v>0</v>
      </c>
      <c r="E1305" s="168">
        <v>0</v>
      </c>
      <c r="F1305" s="169">
        <f t="shared" si="20"/>
        <v>0</v>
      </c>
    </row>
    <row r="1306" s="74" customFormat="1" ht="18" customHeight="1" spans="1:6">
      <c r="A1306" s="166">
        <v>23203</v>
      </c>
      <c r="B1306" s="167" t="s">
        <v>1092</v>
      </c>
      <c r="C1306" s="168">
        <f>SUM(C1307:C1310)</f>
        <v>4797.82</v>
      </c>
      <c r="D1306" s="168">
        <f>SUM(D1307:D1310)</f>
        <v>4482</v>
      </c>
      <c r="E1306" s="168">
        <f>SUM(E1307:E1310)</f>
        <v>4426</v>
      </c>
      <c r="F1306" s="169">
        <f t="shared" si="20"/>
        <v>108.400813375508</v>
      </c>
    </row>
    <row r="1307" s="74" customFormat="1" ht="18" customHeight="1" spans="1:6">
      <c r="A1307" s="166">
        <v>2320301</v>
      </c>
      <c r="B1307" s="166" t="s">
        <v>1093</v>
      </c>
      <c r="C1307" s="168">
        <v>4787.82</v>
      </c>
      <c r="D1307" s="168">
        <v>4452</v>
      </c>
      <c r="E1307" s="168">
        <v>4421</v>
      </c>
      <c r="F1307" s="169">
        <f t="shared" si="20"/>
        <v>108.297217824022</v>
      </c>
    </row>
    <row r="1308" s="74" customFormat="1" ht="18" customHeight="1" spans="1:6">
      <c r="A1308" s="166">
        <v>2320302</v>
      </c>
      <c r="B1308" s="166" t="s">
        <v>1094</v>
      </c>
      <c r="C1308" s="168">
        <v>0</v>
      </c>
      <c r="D1308" s="168">
        <v>0</v>
      </c>
      <c r="E1308" s="168">
        <v>0</v>
      </c>
      <c r="F1308" s="169">
        <f t="shared" si="20"/>
        <v>0</v>
      </c>
    </row>
    <row r="1309" s="74" customFormat="1" ht="18" customHeight="1" spans="1:6">
      <c r="A1309" s="166">
        <v>2320303</v>
      </c>
      <c r="B1309" s="166" t="s">
        <v>1095</v>
      </c>
      <c r="C1309" s="168">
        <v>10</v>
      </c>
      <c r="D1309" s="168">
        <v>30</v>
      </c>
      <c r="E1309" s="168">
        <v>5</v>
      </c>
      <c r="F1309" s="169">
        <f t="shared" si="20"/>
        <v>200</v>
      </c>
    </row>
    <row r="1310" s="74" customFormat="1" ht="18" customHeight="1" spans="1:6">
      <c r="A1310" s="166">
        <v>2320399</v>
      </c>
      <c r="B1310" s="166" t="s">
        <v>1096</v>
      </c>
      <c r="C1310" s="168">
        <v>0</v>
      </c>
      <c r="D1310" s="168">
        <v>0</v>
      </c>
      <c r="E1310" s="168">
        <v>0</v>
      </c>
      <c r="F1310" s="169">
        <f t="shared" si="20"/>
        <v>0</v>
      </c>
    </row>
    <row r="1311" s="74" customFormat="1" ht="18" customHeight="1" spans="1:6">
      <c r="A1311" s="166">
        <v>233</v>
      </c>
      <c r="B1311" s="167" t="s">
        <v>1097</v>
      </c>
      <c r="C1311" s="168">
        <f>SUM(C1312:C1314)</f>
        <v>0</v>
      </c>
      <c r="D1311" s="168">
        <f>SUM(D1312:D1314)</f>
        <v>0</v>
      </c>
      <c r="E1311" s="168">
        <f>SUM(E1312:E1314)</f>
        <v>0</v>
      </c>
      <c r="F1311" s="169">
        <f t="shared" si="20"/>
        <v>0</v>
      </c>
    </row>
    <row r="1312" s="74" customFormat="1" ht="18" customHeight="1" spans="1:6">
      <c r="A1312" s="166">
        <v>23301</v>
      </c>
      <c r="B1312" s="167" t="s">
        <v>1098</v>
      </c>
      <c r="C1312" s="168">
        <v>0</v>
      </c>
      <c r="D1312" s="168">
        <v>0</v>
      </c>
      <c r="E1312" s="168">
        <v>0</v>
      </c>
      <c r="F1312" s="169">
        <f t="shared" si="20"/>
        <v>0</v>
      </c>
    </row>
    <row r="1313" s="74" customFormat="1" ht="18" customHeight="1" spans="1:6">
      <c r="A1313" s="166">
        <v>23302</v>
      </c>
      <c r="B1313" s="167" t="s">
        <v>1099</v>
      </c>
      <c r="C1313" s="168">
        <v>0</v>
      </c>
      <c r="D1313" s="168">
        <v>0</v>
      </c>
      <c r="E1313" s="168">
        <v>0</v>
      </c>
      <c r="F1313" s="169">
        <f t="shared" si="20"/>
        <v>0</v>
      </c>
    </row>
    <row r="1314" s="74" customFormat="1" ht="18" customHeight="1" spans="1:6">
      <c r="A1314" s="166">
        <v>23303</v>
      </c>
      <c r="B1314" s="167" t="s">
        <v>1100</v>
      </c>
      <c r="C1314" s="168">
        <v>0</v>
      </c>
      <c r="D1314" s="168">
        <v>0</v>
      </c>
      <c r="E1314" s="168">
        <v>0</v>
      </c>
      <c r="F1314" s="169">
        <f t="shared" si="20"/>
        <v>0</v>
      </c>
    </row>
  </sheetData>
  <mergeCells count="2">
    <mergeCell ref="A1:F1"/>
    <mergeCell ref="E2:F2"/>
  </mergeCells>
  <pageMargins left="0.393055555555556" right="0.393055555555556" top="1" bottom="1" header="0.511805555555556" footer="0.511805555555556"/>
  <pageSetup paperSize="9" fitToHeight="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C1314"/>
  <sheetViews>
    <sheetView showZeros="0" workbookViewId="0">
      <pane xSplit="2" ySplit="4" topLeftCell="C5" activePane="bottomRight" state="frozen"/>
      <selection/>
      <selection pane="topRight"/>
      <selection pane="bottomLeft"/>
      <selection pane="bottomRight" activeCell="F7" sqref="F7"/>
    </sheetView>
  </sheetViews>
  <sheetFormatPr defaultColWidth="9.15" defaultRowHeight="14.25" outlineLevelCol="2"/>
  <cols>
    <col min="1" max="1" width="10" style="74" customWidth="1"/>
    <col min="2" max="2" width="55" style="74" customWidth="1"/>
    <col min="3" max="3" width="17.625" style="74" customWidth="1"/>
    <col min="4" max="240" width="9.15" style="74" customWidth="1"/>
    <col min="241" max="16368" width="9.15" style="74"/>
    <col min="16369" max="16371" width="9.15" style="1"/>
    <col min="16372" max="16384" width="9.15" style="138"/>
  </cols>
  <sheetData>
    <row r="1" ht="25.5" spans="1:3">
      <c r="A1" s="139" t="s">
        <v>1101</v>
      </c>
      <c r="B1" s="139"/>
      <c r="C1" s="139"/>
    </row>
    <row r="2" s="74" customFormat="1" ht="18.4" customHeight="1" spans="1:3">
      <c r="A2" s="140"/>
      <c r="B2" s="140"/>
      <c r="C2" s="141" t="s">
        <v>83</v>
      </c>
    </row>
    <row r="3" s="74" customFormat="1" ht="16.95" customHeight="1" spans="1:3">
      <c r="A3" s="142" t="s">
        <v>84</v>
      </c>
      <c r="B3" s="143" t="s">
        <v>85</v>
      </c>
      <c r="C3" s="144" t="s">
        <v>1102</v>
      </c>
    </row>
    <row r="4" s="74" customFormat="1" ht="18" customHeight="1" spans="1:3">
      <c r="A4" s="145"/>
      <c r="B4" s="146" t="s">
        <v>87</v>
      </c>
      <c r="C4" s="147">
        <f>C5+C234+C274+C293+C383+C435+C491+C548+C675+C748+C825+C848+C955+C1013+C1077+C1097+C1127+C1137+C1182+C1202+C1246+C1296+C1299+C1311</f>
        <v>230432.128099</v>
      </c>
    </row>
    <row r="5" s="74" customFormat="1" ht="18" customHeight="1" spans="1:3">
      <c r="A5" s="145">
        <v>201</v>
      </c>
      <c r="B5" s="146" t="s">
        <v>88</v>
      </c>
      <c r="C5" s="148">
        <f>C6+C18+C27+C38+C49+C60+C71+C79+C88+C101+C110+C121+C133+C140+C148+C154+C161+C168+C175+C182+C189+C197+C203+C209+C216+C231</f>
        <v>25271.648346</v>
      </c>
    </row>
    <row r="6" s="74" customFormat="1" ht="18" customHeight="1" spans="1:3">
      <c r="A6" s="145">
        <v>20101</v>
      </c>
      <c r="B6" s="146" t="s">
        <v>89</v>
      </c>
      <c r="C6" s="149">
        <f>SUM(C7:C17)</f>
        <v>591.043998</v>
      </c>
    </row>
    <row r="7" s="74" customFormat="1" ht="18" customHeight="1" spans="1:3">
      <c r="A7" s="145">
        <v>2010101</v>
      </c>
      <c r="B7" s="150" t="s">
        <v>90</v>
      </c>
      <c r="C7" s="148">
        <v>371.19</v>
      </c>
    </row>
    <row r="8" s="74" customFormat="1" ht="18" customHeight="1" spans="1:3">
      <c r="A8" s="145">
        <v>2010102</v>
      </c>
      <c r="B8" s="150" t="s">
        <v>91</v>
      </c>
      <c r="C8" s="148">
        <v>0</v>
      </c>
    </row>
    <row r="9" s="74" customFormat="1" ht="18" customHeight="1" spans="1:3">
      <c r="A9" s="145">
        <v>2010103</v>
      </c>
      <c r="B9" s="150" t="s">
        <v>92</v>
      </c>
      <c r="C9" s="148">
        <v>0</v>
      </c>
    </row>
    <row r="10" s="74" customFormat="1" ht="18" customHeight="1" spans="1:3">
      <c r="A10" s="145">
        <v>2010104</v>
      </c>
      <c r="B10" s="150" t="s">
        <v>93</v>
      </c>
      <c r="C10" s="148">
        <v>76.5</v>
      </c>
    </row>
    <row r="11" s="74" customFormat="1" ht="18" customHeight="1" spans="1:3">
      <c r="A11" s="145">
        <v>2010105</v>
      </c>
      <c r="B11" s="150" t="s">
        <v>94</v>
      </c>
      <c r="C11" s="148">
        <v>0</v>
      </c>
    </row>
    <row r="12" s="74" customFormat="1" ht="18" customHeight="1" spans="1:3">
      <c r="A12" s="145">
        <v>2010106</v>
      </c>
      <c r="B12" s="150" t="s">
        <v>95</v>
      </c>
      <c r="C12" s="148">
        <v>0</v>
      </c>
    </row>
    <row r="13" s="74" customFormat="1" ht="18" customHeight="1" spans="1:3">
      <c r="A13" s="145">
        <v>2010107</v>
      </c>
      <c r="B13" s="150" t="s">
        <v>96</v>
      </c>
      <c r="C13" s="148">
        <v>0</v>
      </c>
    </row>
    <row r="14" s="74" customFormat="1" ht="18" customHeight="1" spans="1:3">
      <c r="A14" s="145">
        <v>2010108</v>
      </c>
      <c r="B14" s="150" t="s">
        <v>97</v>
      </c>
      <c r="C14" s="148">
        <v>60</v>
      </c>
    </row>
    <row r="15" s="74" customFormat="1" ht="18" customHeight="1" spans="1:3">
      <c r="A15" s="145">
        <v>2010109</v>
      </c>
      <c r="B15" s="150" t="s">
        <v>98</v>
      </c>
      <c r="C15" s="148">
        <v>0</v>
      </c>
    </row>
    <row r="16" s="74" customFormat="1" ht="18" customHeight="1" spans="1:3">
      <c r="A16" s="145">
        <v>2010150</v>
      </c>
      <c r="B16" s="150" t="s">
        <v>99</v>
      </c>
      <c r="C16" s="148">
        <v>17.523998</v>
      </c>
    </row>
    <row r="17" s="74" customFormat="1" ht="18" customHeight="1" spans="1:3">
      <c r="A17" s="145">
        <v>2010199</v>
      </c>
      <c r="B17" s="150" t="s">
        <v>100</v>
      </c>
      <c r="C17" s="148">
        <v>65.83</v>
      </c>
    </row>
    <row r="18" s="74" customFormat="1" ht="18" customHeight="1" spans="1:3">
      <c r="A18" s="145">
        <v>20102</v>
      </c>
      <c r="B18" s="146" t="s">
        <v>101</v>
      </c>
      <c r="C18" s="148">
        <f>SUM(C19:C26)</f>
        <v>546.4</v>
      </c>
    </row>
    <row r="19" s="74" customFormat="1" ht="18" customHeight="1" spans="1:3">
      <c r="A19" s="145">
        <v>2010201</v>
      </c>
      <c r="B19" s="150" t="s">
        <v>90</v>
      </c>
      <c r="C19" s="148">
        <v>536.24</v>
      </c>
    </row>
    <row r="20" s="74" customFormat="1" ht="18" customHeight="1" spans="1:3">
      <c r="A20" s="145">
        <v>2010202</v>
      </c>
      <c r="B20" s="150" t="s">
        <v>91</v>
      </c>
      <c r="C20" s="148">
        <v>0</v>
      </c>
    </row>
    <row r="21" s="74" customFormat="1" ht="18" customHeight="1" spans="1:3">
      <c r="A21" s="145">
        <v>2010203</v>
      </c>
      <c r="B21" s="150" t="s">
        <v>92</v>
      </c>
      <c r="C21" s="148">
        <v>0</v>
      </c>
    </row>
    <row r="22" s="74" customFormat="1" ht="18" customHeight="1" spans="1:3">
      <c r="A22" s="145">
        <v>2010204</v>
      </c>
      <c r="B22" s="150" t="s">
        <v>102</v>
      </c>
      <c r="C22" s="148">
        <v>0</v>
      </c>
    </row>
    <row r="23" s="74" customFormat="1" ht="18" customHeight="1" spans="1:3">
      <c r="A23" s="145">
        <v>2010205</v>
      </c>
      <c r="B23" s="150" t="s">
        <v>103</v>
      </c>
      <c r="C23" s="148">
        <v>0</v>
      </c>
    </row>
    <row r="24" s="74" customFormat="1" ht="18" customHeight="1" spans="1:3">
      <c r="A24" s="145">
        <v>2010206</v>
      </c>
      <c r="B24" s="150" t="s">
        <v>104</v>
      </c>
      <c r="C24" s="148">
        <v>0</v>
      </c>
    </row>
    <row r="25" s="74" customFormat="1" ht="18" customHeight="1" spans="1:3">
      <c r="A25" s="145">
        <v>2010250</v>
      </c>
      <c r="B25" s="150" t="s">
        <v>99</v>
      </c>
      <c r="C25" s="148">
        <v>10.16</v>
      </c>
    </row>
    <row r="26" s="74" customFormat="1" ht="18" customHeight="1" spans="1:3">
      <c r="A26" s="145">
        <v>2010299</v>
      </c>
      <c r="B26" s="150" t="s">
        <v>105</v>
      </c>
      <c r="C26" s="148">
        <v>0</v>
      </c>
    </row>
    <row r="27" s="74" customFormat="1" ht="18" customHeight="1" spans="1:3">
      <c r="A27" s="145">
        <v>20103</v>
      </c>
      <c r="B27" s="146" t="s">
        <v>106</v>
      </c>
      <c r="C27" s="148">
        <f>SUM(C28:C37)</f>
        <v>1298.29</v>
      </c>
    </row>
    <row r="28" s="74" customFormat="1" ht="18" customHeight="1" spans="1:3">
      <c r="A28" s="145">
        <v>2010301</v>
      </c>
      <c r="B28" s="150" t="s">
        <v>90</v>
      </c>
      <c r="C28" s="148">
        <v>598.02</v>
      </c>
    </row>
    <row r="29" s="74" customFormat="1" ht="18" customHeight="1" spans="1:3">
      <c r="A29" s="145">
        <v>2010302</v>
      </c>
      <c r="B29" s="150" t="s">
        <v>91</v>
      </c>
      <c r="C29" s="148">
        <v>0</v>
      </c>
    </row>
    <row r="30" s="74" customFormat="1" ht="18" customHeight="1" spans="1:3">
      <c r="A30" s="145">
        <v>2010303</v>
      </c>
      <c r="B30" s="150" t="s">
        <v>92</v>
      </c>
      <c r="C30" s="148">
        <v>0</v>
      </c>
    </row>
    <row r="31" s="74" customFormat="1" ht="18" customHeight="1" spans="1:3">
      <c r="A31" s="145">
        <v>2010304</v>
      </c>
      <c r="B31" s="150" t="s">
        <v>107</v>
      </c>
      <c r="C31" s="148">
        <v>0</v>
      </c>
    </row>
    <row r="32" s="74" customFormat="1" ht="18" customHeight="1" spans="1:3">
      <c r="A32" s="145">
        <v>2010305</v>
      </c>
      <c r="B32" s="150" t="s">
        <v>108</v>
      </c>
      <c r="C32" s="148">
        <v>0</v>
      </c>
    </row>
    <row r="33" s="74" customFormat="1" ht="18" customHeight="1" spans="1:3">
      <c r="A33" s="145">
        <v>2010306</v>
      </c>
      <c r="B33" s="150" t="s">
        <v>109</v>
      </c>
      <c r="C33" s="148">
        <v>142.41</v>
      </c>
    </row>
    <row r="34" s="74" customFormat="1" ht="18" customHeight="1" spans="1:3">
      <c r="A34" s="145">
        <v>2010308</v>
      </c>
      <c r="B34" s="150" t="s">
        <v>110</v>
      </c>
      <c r="C34" s="148">
        <v>368.87</v>
      </c>
    </row>
    <row r="35" s="74" customFormat="1" ht="18" customHeight="1" spans="1:3">
      <c r="A35" s="145">
        <v>2010309</v>
      </c>
      <c r="B35" s="150" t="s">
        <v>111</v>
      </c>
      <c r="C35" s="148">
        <v>0</v>
      </c>
    </row>
    <row r="36" s="74" customFormat="1" ht="18" customHeight="1" spans="1:3">
      <c r="A36" s="145">
        <v>2010350</v>
      </c>
      <c r="B36" s="150" t="s">
        <v>99</v>
      </c>
      <c r="C36" s="148">
        <v>188.99</v>
      </c>
    </row>
    <row r="37" s="74" customFormat="1" ht="18" customHeight="1" spans="1:3">
      <c r="A37" s="145">
        <v>2010399</v>
      </c>
      <c r="B37" s="150" t="s">
        <v>112</v>
      </c>
      <c r="C37" s="148">
        <v>0</v>
      </c>
    </row>
    <row r="38" s="74" customFormat="1" ht="18" customHeight="1" spans="1:3">
      <c r="A38" s="145">
        <v>20104</v>
      </c>
      <c r="B38" s="146" t="s">
        <v>113</v>
      </c>
      <c r="C38" s="148">
        <f>SUM(C39:C48)</f>
        <v>907.35</v>
      </c>
    </row>
    <row r="39" s="74" customFormat="1" ht="18" customHeight="1" spans="1:3">
      <c r="A39" s="145">
        <v>2010401</v>
      </c>
      <c r="B39" s="150" t="s">
        <v>90</v>
      </c>
      <c r="C39" s="148">
        <v>740.38</v>
      </c>
    </row>
    <row r="40" s="74" customFormat="1" ht="18" customHeight="1" spans="1:3">
      <c r="A40" s="145">
        <v>2010402</v>
      </c>
      <c r="B40" s="150" t="s">
        <v>91</v>
      </c>
      <c r="C40" s="148">
        <v>0</v>
      </c>
    </row>
    <row r="41" s="74" customFormat="1" ht="18" customHeight="1" spans="1:3">
      <c r="A41" s="145">
        <v>2010403</v>
      </c>
      <c r="B41" s="150" t="s">
        <v>92</v>
      </c>
      <c r="C41" s="148">
        <v>0</v>
      </c>
    </row>
    <row r="42" s="74" customFormat="1" ht="18" customHeight="1" spans="1:3">
      <c r="A42" s="145">
        <v>2010404</v>
      </c>
      <c r="B42" s="150" t="s">
        <v>114</v>
      </c>
      <c r="C42" s="148">
        <v>0</v>
      </c>
    </row>
    <row r="43" s="74" customFormat="1" ht="18" customHeight="1" spans="1:3">
      <c r="A43" s="145">
        <v>2010405</v>
      </c>
      <c r="B43" s="150" t="s">
        <v>115</v>
      </c>
      <c r="C43" s="148">
        <v>0</v>
      </c>
    </row>
    <row r="44" s="74" customFormat="1" ht="18" customHeight="1" spans="1:3">
      <c r="A44" s="145">
        <v>2010406</v>
      </c>
      <c r="B44" s="150" t="s">
        <v>116</v>
      </c>
      <c r="C44" s="148">
        <v>0</v>
      </c>
    </row>
    <row r="45" s="74" customFormat="1" ht="18" customHeight="1" spans="1:3">
      <c r="A45" s="145">
        <v>2010407</v>
      </c>
      <c r="B45" s="150" t="s">
        <v>117</v>
      </c>
      <c r="C45" s="148">
        <v>0</v>
      </c>
    </row>
    <row r="46" s="74" customFormat="1" ht="18" customHeight="1" spans="1:3">
      <c r="A46" s="145">
        <v>2010408</v>
      </c>
      <c r="B46" s="150" t="s">
        <v>118</v>
      </c>
      <c r="C46" s="148">
        <v>0</v>
      </c>
    </row>
    <row r="47" s="74" customFormat="1" ht="18" customHeight="1" spans="1:3">
      <c r="A47" s="145">
        <v>2010450</v>
      </c>
      <c r="B47" s="150" t="s">
        <v>99</v>
      </c>
      <c r="C47" s="148">
        <v>166.97</v>
      </c>
    </row>
    <row r="48" s="74" customFormat="1" ht="18" customHeight="1" spans="1:3">
      <c r="A48" s="145">
        <v>2010499</v>
      </c>
      <c r="B48" s="150" t="s">
        <v>119</v>
      </c>
      <c r="C48" s="148">
        <v>0</v>
      </c>
    </row>
    <row r="49" s="74" customFormat="1" ht="18" customHeight="1" spans="1:3">
      <c r="A49" s="145">
        <v>20105</v>
      </c>
      <c r="B49" s="146" t="s">
        <v>120</v>
      </c>
      <c r="C49" s="148">
        <f>SUM(C50:C59)</f>
        <v>363.5</v>
      </c>
    </row>
    <row r="50" s="74" customFormat="1" ht="18" customHeight="1" spans="1:3">
      <c r="A50" s="145">
        <v>2010501</v>
      </c>
      <c r="B50" s="150" t="s">
        <v>90</v>
      </c>
      <c r="C50" s="148">
        <v>266.69</v>
      </c>
    </row>
    <row r="51" s="74" customFormat="1" ht="18" customHeight="1" spans="1:3">
      <c r="A51" s="145">
        <v>2010502</v>
      </c>
      <c r="B51" s="150" t="s">
        <v>91</v>
      </c>
      <c r="C51" s="148">
        <v>0</v>
      </c>
    </row>
    <row r="52" s="74" customFormat="1" ht="18" customHeight="1" spans="1:3">
      <c r="A52" s="145">
        <v>2010503</v>
      </c>
      <c r="B52" s="150" t="s">
        <v>92</v>
      </c>
      <c r="C52" s="148">
        <v>0</v>
      </c>
    </row>
    <row r="53" s="74" customFormat="1" ht="18" customHeight="1" spans="1:3">
      <c r="A53" s="145">
        <v>2010504</v>
      </c>
      <c r="B53" s="150" t="s">
        <v>121</v>
      </c>
      <c r="C53" s="148">
        <v>0</v>
      </c>
    </row>
    <row r="54" s="74" customFormat="1" ht="18" customHeight="1" spans="1:3">
      <c r="A54" s="145">
        <v>2010505</v>
      </c>
      <c r="B54" s="150" t="s">
        <v>122</v>
      </c>
      <c r="C54" s="148">
        <v>19.5</v>
      </c>
    </row>
    <row r="55" s="74" customFormat="1" ht="18" customHeight="1" spans="1:3">
      <c r="A55" s="145">
        <v>2010506</v>
      </c>
      <c r="B55" s="150" t="s">
        <v>123</v>
      </c>
      <c r="C55" s="148">
        <v>0</v>
      </c>
    </row>
    <row r="56" s="74" customFormat="1" ht="18" customHeight="1" spans="1:3">
      <c r="A56" s="145">
        <v>2010507</v>
      </c>
      <c r="B56" s="150" t="s">
        <v>124</v>
      </c>
      <c r="C56" s="148">
        <v>0</v>
      </c>
    </row>
    <row r="57" s="74" customFormat="1" ht="18" customHeight="1" spans="1:3">
      <c r="A57" s="145">
        <v>2010508</v>
      </c>
      <c r="B57" s="150" t="s">
        <v>125</v>
      </c>
      <c r="C57" s="148">
        <v>10.5</v>
      </c>
    </row>
    <row r="58" s="74" customFormat="1" ht="18" customHeight="1" spans="1:3">
      <c r="A58" s="145">
        <v>2010550</v>
      </c>
      <c r="B58" s="150" t="s">
        <v>99</v>
      </c>
      <c r="C58" s="148">
        <v>66.81</v>
      </c>
    </row>
    <row r="59" s="74" customFormat="1" ht="18" customHeight="1" spans="1:3">
      <c r="A59" s="145">
        <v>2010599</v>
      </c>
      <c r="B59" s="150" t="s">
        <v>126</v>
      </c>
      <c r="C59" s="148">
        <v>0</v>
      </c>
    </row>
    <row r="60" s="74" customFormat="1" ht="18" customHeight="1" spans="1:3">
      <c r="A60" s="145">
        <v>20106</v>
      </c>
      <c r="B60" s="146" t="s">
        <v>127</v>
      </c>
      <c r="C60" s="148">
        <f>SUM(C61:C70)</f>
        <v>1132.66</v>
      </c>
    </row>
    <row r="61" s="74" customFormat="1" ht="18" customHeight="1" spans="1:3">
      <c r="A61" s="145">
        <v>2010601</v>
      </c>
      <c r="B61" s="150" t="s">
        <v>90</v>
      </c>
      <c r="C61" s="148">
        <v>580.37</v>
      </c>
    </row>
    <row r="62" s="74" customFormat="1" ht="18" customHeight="1" spans="1:3">
      <c r="A62" s="145">
        <v>2010602</v>
      </c>
      <c r="B62" s="150" t="s">
        <v>91</v>
      </c>
      <c r="C62" s="148">
        <v>0</v>
      </c>
    </row>
    <row r="63" s="74" customFormat="1" ht="18" customHeight="1" spans="1:3">
      <c r="A63" s="145">
        <v>2010603</v>
      </c>
      <c r="B63" s="150" t="s">
        <v>92</v>
      </c>
      <c r="C63" s="148">
        <v>0</v>
      </c>
    </row>
    <row r="64" s="74" customFormat="1" ht="18" customHeight="1" spans="1:3">
      <c r="A64" s="145">
        <v>2010604</v>
      </c>
      <c r="B64" s="150" t="s">
        <v>128</v>
      </c>
      <c r="C64" s="148">
        <v>62</v>
      </c>
    </row>
    <row r="65" s="74" customFormat="1" ht="18" customHeight="1" spans="1:3">
      <c r="A65" s="145">
        <v>2010605</v>
      </c>
      <c r="B65" s="150" t="s">
        <v>129</v>
      </c>
      <c r="C65" s="148">
        <v>30</v>
      </c>
    </row>
    <row r="66" s="74" customFormat="1" ht="18" customHeight="1" spans="1:3">
      <c r="A66" s="145">
        <v>2010606</v>
      </c>
      <c r="B66" s="150" t="s">
        <v>130</v>
      </c>
      <c r="C66" s="148">
        <v>0</v>
      </c>
    </row>
    <row r="67" s="74" customFormat="1" ht="18" customHeight="1" spans="1:3">
      <c r="A67" s="145">
        <v>2010607</v>
      </c>
      <c r="B67" s="150" t="s">
        <v>131</v>
      </c>
      <c r="C67" s="148">
        <v>70</v>
      </c>
    </row>
    <row r="68" s="74" customFormat="1" ht="18" customHeight="1" spans="1:3">
      <c r="A68" s="145">
        <v>2010608</v>
      </c>
      <c r="B68" s="150" t="s">
        <v>132</v>
      </c>
      <c r="C68" s="148">
        <v>167.8</v>
      </c>
    </row>
    <row r="69" s="74" customFormat="1" ht="18" customHeight="1" spans="1:3">
      <c r="A69" s="145">
        <v>2010650</v>
      </c>
      <c r="B69" s="150" t="s">
        <v>99</v>
      </c>
      <c r="C69" s="148">
        <v>104.49</v>
      </c>
    </row>
    <row r="70" s="74" customFormat="1" ht="18" customHeight="1" spans="1:3">
      <c r="A70" s="145">
        <v>2010699</v>
      </c>
      <c r="B70" s="150" t="s">
        <v>133</v>
      </c>
      <c r="C70" s="148">
        <v>118</v>
      </c>
    </row>
    <row r="71" s="74" customFormat="1" ht="18" customHeight="1" spans="1:3">
      <c r="A71" s="145">
        <v>20107</v>
      </c>
      <c r="B71" s="146" t="s">
        <v>134</v>
      </c>
      <c r="C71" s="148">
        <f>SUM(C72:C78)</f>
        <v>0</v>
      </c>
    </row>
    <row r="72" s="74" customFormat="1" ht="18" customHeight="1" spans="1:3">
      <c r="A72" s="145">
        <v>2010701</v>
      </c>
      <c r="B72" s="150" t="s">
        <v>90</v>
      </c>
      <c r="C72" s="148">
        <v>0</v>
      </c>
    </row>
    <row r="73" s="74" customFormat="1" ht="18" customHeight="1" spans="1:3">
      <c r="A73" s="145">
        <v>2010702</v>
      </c>
      <c r="B73" s="150" t="s">
        <v>91</v>
      </c>
      <c r="C73" s="148">
        <v>0</v>
      </c>
    </row>
    <row r="74" s="74" customFormat="1" ht="18" customHeight="1" spans="1:3">
      <c r="A74" s="145">
        <v>2010703</v>
      </c>
      <c r="B74" s="150" t="s">
        <v>92</v>
      </c>
      <c r="C74" s="148">
        <v>0</v>
      </c>
    </row>
    <row r="75" s="74" customFormat="1" ht="18" customHeight="1" spans="1:3">
      <c r="A75" s="145">
        <v>2010709</v>
      </c>
      <c r="B75" s="150" t="s">
        <v>131</v>
      </c>
      <c r="C75" s="148">
        <v>0</v>
      </c>
    </row>
    <row r="76" s="74" customFormat="1" ht="18" customHeight="1" spans="1:3">
      <c r="A76" s="145">
        <v>2010710</v>
      </c>
      <c r="B76" s="150" t="s">
        <v>135</v>
      </c>
      <c r="C76" s="148">
        <v>0</v>
      </c>
    </row>
    <row r="77" s="74" customFormat="1" ht="18" customHeight="1" spans="1:3">
      <c r="A77" s="145">
        <v>2010750</v>
      </c>
      <c r="B77" s="150" t="s">
        <v>99</v>
      </c>
      <c r="C77" s="148">
        <v>0</v>
      </c>
    </row>
    <row r="78" s="74" customFormat="1" ht="18" customHeight="1" spans="1:3">
      <c r="A78" s="145">
        <v>2010799</v>
      </c>
      <c r="B78" s="150" t="s">
        <v>136</v>
      </c>
      <c r="C78" s="148">
        <v>0</v>
      </c>
    </row>
    <row r="79" s="74" customFormat="1" ht="18" customHeight="1" spans="1:3">
      <c r="A79" s="145">
        <v>20108</v>
      </c>
      <c r="B79" s="146" t="s">
        <v>137</v>
      </c>
      <c r="C79" s="148">
        <f>SUM(C80:C87)</f>
        <v>349.37288</v>
      </c>
    </row>
    <row r="80" s="74" customFormat="1" ht="18" customHeight="1" spans="1:3">
      <c r="A80" s="145">
        <v>2010801</v>
      </c>
      <c r="B80" s="150" t="s">
        <v>90</v>
      </c>
      <c r="C80" s="148">
        <v>294</v>
      </c>
    </row>
    <row r="81" s="74" customFormat="1" ht="18" customHeight="1" spans="1:3">
      <c r="A81" s="145">
        <v>2010802</v>
      </c>
      <c r="B81" s="150" t="s">
        <v>91</v>
      </c>
      <c r="C81" s="148">
        <v>0</v>
      </c>
    </row>
    <row r="82" s="74" customFormat="1" ht="18" customHeight="1" spans="1:3">
      <c r="A82" s="145">
        <v>2010803</v>
      </c>
      <c r="B82" s="150" t="s">
        <v>92</v>
      </c>
      <c r="C82" s="148">
        <v>0</v>
      </c>
    </row>
    <row r="83" s="74" customFormat="1" ht="18" customHeight="1" spans="1:3">
      <c r="A83" s="145">
        <v>2010804</v>
      </c>
      <c r="B83" s="150" t="s">
        <v>138</v>
      </c>
      <c r="C83" s="148">
        <v>0</v>
      </c>
    </row>
    <row r="84" s="74" customFormat="1" ht="18" customHeight="1" spans="1:3">
      <c r="A84" s="145">
        <v>2010805</v>
      </c>
      <c r="B84" s="150" t="s">
        <v>139</v>
      </c>
      <c r="C84" s="148">
        <v>0</v>
      </c>
    </row>
    <row r="85" s="74" customFormat="1" ht="18" customHeight="1" spans="1:3">
      <c r="A85" s="145">
        <v>2010806</v>
      </c>
      <c r="B85" s="150" t="s">
        <v>131</v>
      </c>
      <c r="C85" s="148">
        <v>0</v>
      </c>
    </row>
    <row r="86" s="74" customFormat="1" ht="18" customHeight="1" spans="1:3">
      <c r="A86" s="145">
        <v>2010850</v>
      </c>
      <c r="B86" s="150" t="s">
        <v>99</v>
      </c>
      <c r="C86" s="148">
        <v>55.37288</v>
      </c>
    </row>
    <row r="87" s="74" customFormat="1" ht="18" customHeight="1" spans="1:3">
      <c r="A87" s="145">
        <v>2010899</v>
      </c>
      <c r="B87" s="150" t="s">
        <v>140</v>
      </c>
      <c r="C87" s="148">
        <v>0</v>
      </c>
    </row>
    <row r="88" s="74" customFormat="1" ht="18" customHeight="1" spans="1:3">
      <c r="A88" s="145">
        <v>20109</v>
      </c>
      <c r="B88" s="146" t="s">
        <v>141</v>
      </c>
      <c r="C88" s="148">
        <f>SUM(C89:C100)</f>
        <v>0</v>
      </c>
    </row>
    <row r="89" s="74" customFormat="1" ht="18" customHeight="1" spans="1:3">
      <c r="A89" s="145">
        <v>2010901</v>
      </c>
      <c r="B89" s="150" t="s">
        <v>90</v>
      </c>
      <c r="C89" s="148">
        <v>0</v>
      </c>
    </row>
    <row r="90" s="74" customFormat="1" ht="18" customHeight="1" spans="1:3">
      <c r="A90" s="145">
        <v>2010902</v>
      </c>
      <c r="B90" s="150" t="s">
        <v>91</v>
      </c>
      <c r="C90" s="148">
        <v>0</v>
      </c>
    </row>
    <row r="91" s="74" customFormat="1" ht="18" customHeight="1" spans="1:3">
      <c r="A91" s="145">
        <v>2010903</v>
      </c>
      <c r="B91" s="150" t="s">
        <v>92</v>
      </c>
      <c r="C91" s="148">
        <v>0</v>
      </c>
    </row>
    <row r="92" s="74" customFormat="1" ht="18" customHeight="1" spans="1:3">
      <c r="A92" s="145">
        <v>2010905</v>
      </c>
      <c r="B92" s="150" t="s">
        <v>142</v>
      </c>
      <c r="C92" s="148">
        <v>0</v>
      </c>
    </row>
    <row r="93" s="74" customFormat="1" ht="18" customHeight="1" spans="1:3">
      <c r="A93" s="145">
        <v>2010907</v>
      </c>
      <c r="B93" s="150" t="s">
        <v>143</v>
      </c>
      <c r="C93" s="148">
        <v>0</v>
      </c>
    </row>
    <row r="94" s="74" customFormat="1" ht="18" customHeight="1" spans="1:3">
      <c r="A94" s="145">
        <v>2010908</v>
      </c>
      <c r="B94" s="150" t="s">
        <v>131</v>
      </c>
      <c r="C94" s="148">
        <v>0</v>
      </c>
    </row>
    <row r="95" s="74" customFormat="1" ht="18" customHeight="1" spans="1:3">
      <c r="A95" s="145">
        <v>2010909</v>
      </c>
      <c r="B95" s="150" t="s">
        <v>144</v>
      </c>
      <c r="C95" s="148">
        <v>0</v>
      </c>
    </row>
    <row r="96" s="74" customFormat="1" ht="18" customHeight="1" spans="1:3">
      <c r="A96" s="145">
        <v>2010910</v>
      </c>
      <c r="B96" s="150" t="s">
        <v>145</v>
      </c>
      <c r="C96" s="148">
        <v>0</v>
      </c>
    </row>
    <row r="97" s="74" customFormat="1" ht="18" customHeight="1" spans="1:3">
      <c r="A97" s="145">
        <v>2010911</v>
      </c>
      <c r="B97" s="150" t="s">
        <v>146</v>
      </c>
      <c r="C97" s="148">
        <v>0</v>
      </c>
    </row>
    <row r="98" s="74" customFormat="1" ht="18" customHeight="1" spans="1:3">
      <c r="A98" s="145">
        <v>2010912</v>
      </c>
      <c r="B98" s="150" t="s">
        <v>147</v>
      </c>
      <c r="C98" s="148">
        <v>0</v>
      </c>
    </row>
    <row r="99" s="74" customFormat="1" ht="18" customHeight="1" spans="1:3">
      <c r="A99" s="145">
        <v>2010950</v>
      </c>
      <c r="B99" s="150" t="s">
        <v>99</v>
      </c>
      <c r="C99" s="148">
        <v>0</v>
      </c>
    </row>
    <row r="100" s="74" customFormat="1" ht="18" customHeight="1" spans="1:3">
      <c r="A100" s="145">
        <v>2010999</v>
      </c>
      <c r="B100" s="150" t="s">
        <v>148</v>
      </c>
      <c r="C100" s="148">
        <v>0</v>
      </c>
    </row>
    <row r="101" s="74" customFormat="1" ht="18" customHeight="1" spans="1:3">
      <c r="A101" s="145">
        <v>20111</v>
      </c>
      <c r="B101" s="146" t="s">
        <v>149</v>
      </c>
      <c r="C101" s="148">
        <f>SUM(C102:C109)</f>
        <v>2611.2</v>
      </c>
    </row>
    <row r="102" s="74" customFormat="1" ht="18" customHeight="1" spans="1:3">
      <c r="A102" s="145">
        <v>2011101</v>
      </c>
      <c r="B102" s="150" t="s">
        <v>90</v>
      </c>
      <c r="C102" s="148">
        <v>1257.02</v>
      </c>
    </row>
    <row r="103" s="74" customFormat="1" ht="18" customHeight="1" spans="1:3">
      <c r="A103" s="145">
        <v>2011102</v>
      </c>
      <c r="B103" s="150" t="s">
        <v>91</v>
      </c>
      <c r="C103" s="148">
        <v>0</v>
      </c>
    </row>
    <row r="104" s="74" customFormat="1" ht="18" customHeight="1" spans="1:3">
      <c r="A104" s="145">
        <v>2011103</v>
      </c>
      <c r="B104" s="150" t="s">
        <v>92</v>
      </c>
      <c r="C104" s="148">
        <v>0</v>
      </c>
    </row>
    <row r="105" s="74" customFormat="1" ht="18" customHeight="1" spans="1:3">
      <c r="A105" s="145">
        <v>2011104</v>
      </c>
      <c r="B105" s="150" t="s">
        <v>150</v>
      </c>
      <c r="C105" s="148">
        <v>115</v>
      </c>
    </row>
    <row r="106" s="74" customFormat="1" ht="18" customHeight="1" spans="1:3">
      <c r="A106" s="145">
        <v>2011105</v>
      </c>
      <c r="B106" s="150" t="s">
        <v>151</v>
      </c>
      <c r="C106" s="148">
        <v>377.63</v>
      </c>
    </row>
    <row r="107" s="74" customFormat="1" ht="18" customHeight="1" spans="1:3">
      <c r="A107" s="145">
        <v>2011106</v>
      </c>
      <c r="B107" s="150" t="s">
        <v>152</v>
      </c>
      <c r="C107" s="148">
        <v>0</v>
      </c>
    </row>
    <row r="108" s="74" customFormat="1" ht="18" customHeight="1" spans="1:3">
      <c r="A108" s="145">
        <v>2011150</v>
      </c>
      <c r="B108" s="150" t="s">
        <v>99</v>
      </c>
      <c r="C108" s="148">
        <v>89.97</v>
      </c>
    </row>
    <row r="109" s="74" customFormat="1" ht="18" customHeight="1" spans="1:3">
      <c r="A109" s="145">
        <v>2011199</v>
      </c>
      <c r="B109" s="150" t="s">
        <v>153</v>
      </c>
      <c r="C109" s="148">
        <v>771.58</v>
      </c>
    </row>
    <row r="110" s="74" customFormat="1" ht="18" customHeight="1" spans="1:3">
      <c r="A110" s="145">
        <v>20113</v>
      </c>
      <c r="B110" s="146" t="s">
        <v>154</v>
      </c>
      <c r="C110" s="148">
        <f>SUM(C111:C120)</f>
        <v>974.46</v>
      </c>
    </row>
    <row r="111" s="74" customFormat="1" ht="18" customHeight="1" spans="1:3">
      <c r="A111" s="145">
        <v>2011301</v>
      </c>
      <c r="B111" s="150" t="s">
        <v>90</v>
      </c>
      <c r="C111" s="148">
        <v>0</v>
      </c>
    </row>
    <row r="112" s="74" customFormat="1" ht="18" customHeight="1" spans="1:3">
      <c r="A112" s="145">
        <v>2011302</v>
      </c>
      <c r="B112" s="150" t="s">
        <v>91</v>
      </c>
      <c r="C112" s="148">
        <v>0</v>
      </c>
    </row>
    <row r="113" s="74" customFormat="1" ht="18" customHeight="1" spans="1:3">
      <c r="A113" s="145">
        <v>2011303</v>
      </c>
      <c r="B113" s="150" t="s">
        <v>92</v>
      </c>
      <c r="C113" s="148">
        <v>0</v>
      </c>
    </row>
    <row r="114" s="74" customFormat="1" ht="18" customHeight="1" spans="1:3">
      <c r="A114" s="145">
        <v>2011304</v>
      </c>
      <c r="B114" s="150" t="s">
        <v>155</v>
      </c>
      <c r="C114" s="148">
        <v>0</v>
      </c>
    </row>
    <row r="115" s="74" customFormat="1" ht="18" customHeight="1" spans="1:3">
      <c r="A115" s="145">
        <v>2011305</v>
      </c>
      <c r="B115" s="150" t="s">
        <v>156</v>
      </c>
      <c r="C115" s="148">
        <v>0</v>
      </c>
    </row>
    <row r="116" s="74" customFormat="1" ht="18" customHeight="1" spans="1:3">
      <c r="A116" s="145">
        <v>2011306</v>
      </c>
      <c r="B116" s="150" t="s">
        <v>157</v>
      </c>
      <c r="C116" s="148">
        <v>0</v>
      </c>
    </row>
    <row r="117" s="74" customFormat="1" ht="18" customHeight="1" spans="1:3">
      <c r="A117" s="145">
        <v>2011307</v>
      </c>
      <c r="B117" s="150" t="s">
        <v>158</v>
      </c>
      <c r="C117" s="148">
        <v>0</v>
      </c>
    </row>
    <row r="118" s="74" customFormat="1" ht="18" customHeight="1" spans="1:3">
      <c r="A118" s="145">
        <v>2011308</v>
      </c>
      <c r="B118" s="150" t="s">
        <v>159</v>
      </c>
      <c r="C118" s="148">
        <v>974.46</v>
      </c>
    </row>
    <row r="119" s="74" customFormat="1" ht="18" customHeight="1" spans="1:3">
      <c r="A119" s="145">
        <v>2011350</v>
      </c>
      <c r="B119" s="150" t="s">
        <v>99</v>
      </c>
      <c r="C119" s="148">
        <v>0</v>
      </c>
    </row>
    <row r="120" s="74" customFormat="1" ht="18" customHeight="1" spans="1:3">
      <c r="A120" s="145">
        <v>2011399</v>
      </c>
      <c r="B120" s="150" t="s">
        <v>160</v>
      </c>
      <c r="C120" s="148">
        <v>0</v>
      </c>
    </row>
    <row r="121" s="74" customFormat="1" ht="18" customHeight="1" spans="1:3">
      <c r="A121" s="145">
        <v>20114</v>
      </c>
      <c r="B121" s="146" t="s">
        <v>161</v>
      </c>
      <c r="C121" s="148">
        <f>SUM(C122:C132)</f>
        <v>0</v>
      </c>
    </row>
    <row r="122" s="74" customFormat="1" ht="18" customHeight="1" spans="1:3">
      <c r="A122" s="145">
        <v>2011401</v>
      </c>
      <c r="B122" s="150" t="s">
        <v>90</v>
      </c>
      <c r="C122" s="148">
        <v>0</v>
      </c>
    </row>
    <row r="123" s="74" customFormat="1" ht="18" customHeight="1" spans="1:3">
      <c r="A123" s="145">
        <v>2011402</v>
      </c>
      <c r="B123" s="150" t="s">
        <v>91</v>
      </c>
      <c r="C123" s="148">
        <v>0</v>
      </c>
    </row>
    <row r="124" s="74" customFormat="1" ht="18" customHeight="1" spans="1:3">
      <c r="A124" s="145">
        <v>2011403</v>
      </c>
      <c r="B124" s="150" t="s">
        <v>92</v>
      </c>
      <c r="C124" s="148">
        <v>0</v>
      </c>
    </row>
    <row r="125" s="74" customFormat="1" ht="18" customHeight="1" spans="1:3">
      <c r="A125" s="145">
        <v>2011404</v>
      </c>
      <c r="B125" s="150" t="s">
        <v>162</v>
      </c>
      <c r="C125" s="148">
        <v>0</v>
      </c>
    </row>
    <row r="126" s="74" customFormat="1" ht="18" customHeight="1" spans="1:3">
      <c r="A126" s="145">
        <v>2011405</v>
      </c>
      <c r="B126" s="150" t="s">
        <v>163</v>
      </c>
      <c r="C126" s="148">
        <v>0</v>
      </c>
    </row>
    <row r="127" s="74" customFormat="1" ht="18" customHeight="1" spans="1:3">
      <c r="A127" s="145">
        <v>2011408</v>
      </c>
      <c r="B127" s="150" t="s">
        <v>164</v>
      </c>
      <c r="C127" s="148">
        <v>0</v>
      </c>
    </row>
    <row r="128" s="74" customFormat="1" ht="18" customHeight="1" spans="1:3">
      <c r="A128" s="145">
        <v>2011409</v>
      </c>
      <c r="B128" s="150" t="s">
        <v>165</v>
      </c>
      <c r="C128" s="148">
        <v>0</v>
      </c>
    </row>
    <row r="129" s="74" customFormat="1" ht="18" customHeight="1" spans="1:3">
      <c r="A129" s="145">
        <v>2011410</v>
      </c>
      <c r="B129" s="150" t="s">
        <v>166</v>
      </c>
      <c r="C129" s="148">
        <v>0</v>
      </c>
    </row>
    <row r="130" s="74" customFormat="1" ht="18" customHeight="1" spans="1:3">
      <c r="A130" s="145">
        <v>2011411</v>
      </c>
      <c r="B130" s="150" t="s">
        <v>167</v>
      </c>
      <c r="C130" s="148">
        <v>0</v>
      </c>
    </row>
    <row r="131" s="74" customFormat="1" ht="18" customHeight="1" spans="1:3">
      <c r="A131" s="145">
        <v>2011450</v>
      </c>
      <c r="B131" s="150" t="s">
        <v>99</v>
      </c>
      <c r="C131" s="148">
        <v>0</v>
      </c>
    </row>
    <row r="132" s="74" customFormat="1" ht="18" customHeight="1" spans="1:3">
      <c r="A132" s="145">
        <v>2011499</v>
      </c>
      <c r="B132" s="150" t="s">
        <v>168</v>
      </c>
      <c r="C132" s="148">
        <v>0</v>
      </c>
    </row>
    <row r="133" s="74" customFormat="1" ht="18" customHeight="1" spans="1:3">
      <c r="A133" s="145">
        <v>20123</v>
      </c>
      <c r="B133" s="146" t="s">
        <v>169</v>
      </c>
      <c r="C133" s="148">
        <f>SUM(C134:C139)</f>
        <v>27.25</v>
      </c>
    </row>
    <row r="134" s="74" customFormat="1" ht="18" customHeight="1" spans="1:3">
      <c r="A134" s="145">
        <v>2012301</v>
      </c>
      <c r="B134" s="150" t="s">
        <v>90</v>
      </c>
      <c r="C134" s="148">
        <v>0</v>
      </c>
    </row>
    <row r="135" s="74" customFormat="1" ht="18" customHeight="1" spans="1:3">
      <c r="A135" s="145">
        <v>2012302</v>
      </c>
      <c r="B135" s="150" t="s">
        <v>91</v>
      </c>
      <c r="C135" s="148">
        <v>0</v>
      </c>
    </row>
    <row r="136" s="74" customFormat="1" ht="18" customHeight="1" spans="1:3">
      <c r="A136" s="145">
        <v>2012303</v>
      </c>
      <c r="B136" s="150" t="s">
        <v>92</v>
      </c>
      <c r="C136" s="148">
        <v>0</v>
      </c>
    </row>
    <row r="137" s="74" customFormat="1" ht="18" customHeight="1" spans="1:3">
      <c r="A137" s="145">
        <v>2012304</v>
      </c>
      <c r="B137" s="150" t="s">
        <v>170</v>
      </c>
      <c r="C137" s="148">
        <v>0</v>
      </c>
    </row>
    <row r="138" s="74" customFormat="1" ht="18" customHeight="1" spans="1:3">
      <c r="A138" s="145">
        <v>2012350</v>
      </c>
      <c r="B138" s="150" t="s">
        <v>99</v>
      </c>
      <c r="C138" s="148">
        <v>20.81</v>
      </c>
    </row>
    <row r="139" s="74" customFormat="1" ht="18" customHeight="1" spans="1:3">
      <c r="A139" s="145">
        <v>2012399</v>
      </c>
      <c r="B139" s="150" t="s">
        <v>171</v>
      </c>
      <c r="C139" s="148">
        <v>6.44</v>
      </c>
    </row>
    <row r="140" s="74" customFormat="1" ht="18" customHeight="1" spans="1:3">
      <c r="A140" s="145">
        <v>20125</v>
      </c>
      <c r="B140" s="146" t="s">
        <v>172</v>
      </c>
      <c r="C140" s="148">
        <f>SUM(C141:C147)</f>
        <v>0</v>
      </c>
    </row>
    <row r="141" s="74" customFormat="1" ht="18" customHeight="1" spans="1:3">
      <c r="A141" s="145">
        <v>2012501</v>
      </c>
      <c r="B141" s="150" t="s">
        <v>90</v>
      </c>
      <c r="C141" s="148">
        <v>0</v>
      </c>
    </row>
    <row r="142" s="74" customFormat="1" ht="18" customHeight="1" spans="1:3">
      <c r="A142" s="145">
        <v>2012502</v>
      </c>
      <c r="B142" s="150" t="s">
        <v>91</v>
      </c>
      <c r="C142" s="148">
        <v>0</v>
      </c>
    </row>
    <row r="143" s="74" customFormat="1" ht="18" customHeight="1" spans="1:3">
      <c r="A143" s="145">
        <v>2012503</v>
      </c>
      <c r="B143" s="150" t="s">
        <v>92</v>
      </c>
      <c r="C143" s="148">
        <v>0</v>
      </c>
    </row>
    <row r="144" s="74" customFormat="1" ht="18" customHeight="1" spans="1:3">
      <c r="A144" s="145">
        <v>2012504</v>
      </c>
      <c r="B144" s="150" t="s">
        <v>173</v>
      </c>
      <c r="C144" s="148">
        <v>0</v>
      </c>
    </row>
    <row r="145" s="74" customFormat="1" ht="18" customHeight="1" spans="1:3">
      <c r="A145" s="145">
        <v>2012505</v>
      </c>
      <c r="B145" s="150" t="s">
        <v>174</v>
      </c>
      <c r="C145" s="148">
        <v>0</v>
      </c>
    </row>
    <row r="146" s="74" customFormat="1" ht="18" customHeight="1" spans="1:3">
      <c r="A146" s="145">
        <v>2012550</v>
      </c>
      <c r="B146" s="150" t="s">
        <v>99</v>
      </c>
      <c r="C146" s="148">
        <v>0</v>
      </c>
    </row>
    <row r="147" s="74" customFormat="1" ht="18" customHeight="1" spans="1:3">
      <c r="A147" s="145">
        <v>2012599</v>
      </c>
      <c r="B147" s="150" t="s">
        <v>175</v>
      </c>
      <c r="C147" s="148">
        <v>0</v>
      </c>
    </row>
    <row r="148" s="74" customFormat="1" ht="18" customHeight="1" spans="1:3">
      <c r="A148" s="145">
        <v>20126</v>
      </c>
      <c r="B148" s="146" t="s">
        <v>176</v>
      </c>
      <c r="C148" s="148">
        <f>SUM(C149:C153)</f>
        <v>105.02</v>
      </c>
    </row>
    <row r="149" s="74" customFormat="1" ht="18" customHeight="1" spans="1:3">
      <c r="A149" s="145">
        <v>2012601</v>
      </c>
      <c r="B149" s="150" t="s">
        <v>90</v>
      </c>
      <c r="C149" s="148">
        <v>105.02</v>
      </c>
    </row>
    <row r="150" s="74" customFormat="1" ht="18" customHeight="1" spans="1:3">
      <c r="A150" s="145">
        <v>2012602</v>
      </c>
      <c r="B150" s="150" t="s">
        <v>91</v>
      </c>
      <c r="C150" s="148">
        <v>0</v>
      </c>
    </row>
    <row r="151" s="74" customFormat="1" ht="18" customHeight="1" spans="1:3">
      <c r="A151" s="145">
        <v>2012603</v>
      </c>
      <c r="B151" s="150" t="s">
        <v>92</v>
      </c>
      <c r="C151" s="148">
        <v>0</v>
      </c>
    </row>
    <row r="152" s="74" customFormat="1" ht="18" customHeight="1" spans="1:3">
      <c r="A152" s="145">
        <v>2012604</v>
      </c>
      <c r="B152" s="150" t="s">
        <v>177</v>
      </c>
      <c r="C152" s="148">
        <v>0</v>
      </c>
    </row>
    <row r="153" s="74" customFormat="1" ht="18" customHeight="1" spans="1:3">
      <c r="A153" s="145">
        <v>2012699</v>
      </c>
      <c r="B153" s="150" t="s">
        <v>178</v>
      </c>
      <c r="C153" s="148">
        <v>0</v>
      </c>
    </row>
    <row r="154" s="74" customFormat="1" ht="18" customHeight="1" spans="1:3">
      <c r="A154" s="145">
        <v>20128</v>
      </c>
      <c r="B154" s="146" t="s">
        <v>179</v>
      </c>
      <c r="C154" s="148">
        <f>SUM(C155:C160)</f>
        <v>79.21</v>
      </c>
    </row>
    <row r="155" s="74" customFormat="1" ht="18" customHeight="1" spans="1:3">
      <c r="A155" s="145">
        <v>2012801</v>
      </c>
      <c r="B155" s="150" t="s">
        <v>90</v>
      </c>
      <c r="C155" s="148">
        <v>79.21</v>
      </c>
    </row>
    <row r="156" s="74" customFormat="1" ht="18" customHeight="1" spans="1:3">
      <c r="A156" s="145">
        <v>2012802</v>
      </c>
      <c r="B156" s="150" t="s">
        <v>91</v>
      </c>
      <c r="C156" s="148">
        <v>0</v>
      </c>
    </row>
    <row r="157" s="74" customFormat="1" ht="18" customHeight="1" spans="1:3">
      <c r="A157" s="145">
        <v>2012803</v>
      </c>
      <c r="B157" s="150" t="s">
        <v>92</v>
      </c>
      <c r="C157" s="148">
        <v>0</v>
      </c>
    </row>
    <row r="158" s="74" customFormat="1" ht="18" customHeight="1" spans="1:3">
      <c r="A158" s="145">
        <v>2012804</v>
      </c>
      <c r="B158" s="150" t="s">
        <v>104</v>
      </c>
      <c r="C158" s="148">
        <v>0</v>
      </c>
    </row>
    <row r="159" s="74" customFormat="1" ht="18" customHeight="1" spans="1:3">
      <c r="A159" s="145">
        <v>2012850</v>
      </c>
      <c r="B159" s="150" t="s">
        <v>99</v>
      </c>
      <c r="C159" s="148">
        <v>0</v>
      </c>
    </row>
    <row r="160" s="74" customFormat="1" ht="18" customHeight="1" spans="1:3">
      <c r="A160" s="145">
        <v>2012899</v>
      </c>
      <c r="B160" s="150" t="s">
        <v>180</v>
      </c>
      <c r="C160" s="148">
        <v>0</v>
      </c>
    </row>
    <row r="161" s="74" customFormat="1" ht="18" customHeight="1" spans="1:3">
      <c r="A161" s="145">
        <v>20129</v>
      </c>
      <c r="B161" s="146" t="s">
        <v>181</v>
      </c>
      <c r="C161" s="148">
        <f>SUM(C162:C167)</f>
        <v>406.61</v>
      </c>
    </row>
    <row r="162" s="74" customFormat="1" ht="18" customHeight="1" spans="1:3">
      <c r="A162" s="145">
        <v>2012901</v>
      </c>
      <c r="B162" s="150" t="s">
        <v>90</v>
      </c>
      <c r="C162" s="148">
        <v>392.61</v>
      </c>
    </row>
    <row r="163" s="74" customFormat="1" ht="18" customHeight="1" spans="1:3">
      <c r="A163" s="145">
        <v>2012902</v>
      </c>
      <c r="B163" s="150" t="s">
        <v>91</v>
      </c>
      <c r="C163" s="148">
        <v>0</v>
      </c>
    </row>
    <row r="164" s="74" customFormat="1" ht="18" customHeight="1" spans="1:3">
      <c r="A164" s="145">
        <v>2012903</v>
      </c>
      <c r="B164" s="150" t="s">
        <v>92</v>
      </c>
      <c r="C164" s="148">
        <v>0</v>
      </c>
    </row>
    <row r="165" s="74" customFormat="1" ht="18" customHeight="1" spans="1:3">
      <c r="A165" s="145">
        <v>2012906</v>
      </c>
      <c r="B165" s="150" t="s">
        <v>182</v>
      </c>
      <c r="C165" s="148">
        <v>0</v>
      </c>
    </row>
    <row r="166" s="74" customFormat="1" ht="18" customHeight="1" spans="1:3">
      <c r="A166" s="145">
        <v>2012950</v>
      </c>
      <c r="B166" s="150" t="s">
        <v>99</v>
      </c>
      <c r="C166" s="148">
        <v>14</v>
      </c>
    </row>
    <row r="167" s="74" customFormat="1" ht="18" customHeight="1" spans="1:3">
      <c r="A167" s="145">
        <v>2012999</v>
      </c>
      <c r="B167" s="150" t="s">
        <v>183</v>
      </c>
      <c r="C167" s="148">
        <v>0</v>
      </c>
    </row>
    <row r="168" s="74" customFormat="1" ht="18" customHeight="1" spans="1:3">
      <c r="A168" s="145">
        <v>20131</v>
      </c>
      <c r="B168" s="146" t="s">
        <v>184</v>
      </c>
      <c r="C168" s="148">
        <f>SUM(C169:C174)</f>
        <v>2427.291468</v>
      </c>
    </row>
    <row r="169" s="74" customFormat="1" ht="18" customHeight="1" spans="1:3">
      <c r="A169" s="145">
        <v>2013101</v>
      </c>
      <c r="B169" s="150" t="s">
        <v>90</v>
      </c>
      <c r="C169" s="148">
        <v>1656.03</v>
      </c>
    </row>
    <row r="170" s="74" customFormat="1" ht="18" customHeight="1" spans="1:3">
      <c r="A170" s="145">
        <v>2013102</v>
      </c>
      <c r="B170" s="150" t="s">
        <v>91</v>
      </c>
      <c r="C170" s="148">
        <v>0</v>
      </c>
    </row>
    <row r="171" s="74" customFormat="1" ht="18" customHeight="1" spans="1:3">
      <c r="A171" s="145">
        <v>2013103</v>
      </c>
      <c r="B171" s="150" t="s">
        <v>92</v>
      </c>
      <c r="C171" s="148">
        <v>318</v>
      </c>
    </row>
    <row r="172" s="74" customFormat="1" ht="18" customHeight="1" spans="1:3">
      <c r="A172" s="145">
        <v>2013105</v>
      </c>
      <c r="B172" s="150" t="s">
        <v>185</v>
      </c>
      <c r="C172" s="148">
        <v>155</v>
      </c>
    </row>
    <row r="173" s="74" customFormat="1" ht="18" customHeight="1" spans="1:3">
      <c r="A173" s="145">
        <v>2013150</v>
      </c>
      <c r="B173" s="150" t="s">
        <v>99</v>
      </c>
      <c r="C173" s="148">
        <v>208.261468</v>
      </c>
    </row>
    <row r="174" s="74" customFormat="1" ht="18" customHeight="1" spans="1:3">
      <c r="A174" s="145">
        <v>2013199</v>
      </c>
      <c r="B174" s="150" t="s">
        <v>186</v>
      </c>
      <c r="C174" s="148">
        <v>90</v>
      </c>
    </row>
    <row r="175" s="74" customFormat="1" ht="18" customHeight="1" spans="1:3">
      <c r="A175" s="145">
        <v>20132</v>
      </c>
      <c r="B175" s="146" t="s">
        <v>187</v>
      </c>
      <c r="C175" s="148">
        <f>SUM(C176:C181)</f>
        <v>558.85</v>
      </c>
    </row>
    <row r="176" s="74" customFormat="1" ht="18" customHeight="1" spans="1:3">
      <c r="A176" s="145">
        <v>2013201</v>
      </c>
      <c r="B176" s="150" t="s">
        <v>90</v>
      </c>
      <c r="C176" s="148">
        <v>541.52</v>
      </c>
    </row>
    <row r="177" s="74" customFormat="1" ht="18" customHeight="1" spans="1:3">
      <c r="A177" s="145">
        <v>2013202</v>
      </c>
      <c r="B177" s="150" t="s">
        <v>91</v>
      </c>
      <c r="C177" s="148">
        <v>0</v>
      </c>
    </row>
    <row r="178" s="74" customFormat="1" ht="18" customHeight="1" spans="1:3">
      <c r="A178" s="145">
        <v>2013203</v>
      </c>
      <c r="B178" s="150" t="s">
        <v>92</v>
      </c>
      <c r="C178" s="148">
        <v>0</v>
      </c>
    </row>
    <row r="179" s="74" customFormat="1" ht="18" customHeight="1" spans="1:3">
      <c r="A179" s="145">
        <v>2013204</v>
      </c>
      <c r="B179" s="150" t="s">
        <v>188</v>
      </c>
      <c r="C179" s="148">
        <v>0</v>
      </c>
    </row>
    <row r="180" s="74" customFormat="1" ht="18" customHeight="1" spans="1:3">
      <c r="A180" s="145">
        <v>2013250</v>
      </c>
      <c r="B180" s="150" t="s">
        <v>99</v>
      </c>
      <c r="C180" s="148">
        <v>17.33</v>
      </c>
    </row>
    <row r="181" s="74" customFormat="1" ht="18" customHeight="1" spans="1:3">
      <c r="A181" s="145">
        <v>2013299</v>
      </c>
      <c r="B181" s="150" t="s">
        <v>189</v>
      </c>
      <c r="C181" s="148">
        <v>0</v>
      </c>
    </row>
    <row r="182" s="74" customFormat="1" ht="18" customHeight="1" spans="1:3">
      <c r="A182" s="145">
        <v>20133</v>
      </c>
      <c r="B182" s="146" t="s">
        <v>190</v>
      </c>
      <c r="C182" s="148">
        <f>SUM(C183:C188)</f>
        <v>399.24</v>
      </c>
    </row>
    <row r="183" s="74" customFormat="1" ht="18" customHeight="1" spans="1:3">
      <c r="A183" s="145">
        <v>2013301</v>
      </c>
      <c r="B183" s="150" t="s">
        <v>90</v>
      </c>
      <c r="C183" s="148">
        <v>187.42</v>
      </c>
    </row>
    <row r="184" s="74" customFormat="1" ht="18" customHeight="1" spans="1:3">
      <c r="A184" s="145">
        <v>2013302</v>
      </c>
      <c r="B184" s="150" t="s">
        <v>91</v>
      </c>
      <c r="C184" s="148">
        <v>0</v>
      </c>
    </row>
    <row r="185" s="74" customFormat="1" ht="18" customHeight="1" spans="1:3">
      <c r="A185" s="145">
        <v>2013303</v>
      </c>
      <c r="B185" s="150" t="s">
        <v>92</v>
      </c>
      <c r="C185" s="148">
        <v>0</v>
      </c>
    </row>
    <row r="186" s="74" customFormat="1" ht="18" customHeight="1" spans="1:3">
      <c r="A186" s="145">
        <v>2013304</v>
      </c>
      <c r="B186" s="150" t="s">
        <v>191</v>
      </c>
      <c r="C186" s="148">
        <v>0</v>
      </c>
    </row>
    <row r="187" s="74" customFormat="1" ht="18" customHeight="1" spans="1:3">
      <c r="A187" s="145">
        <v>2013350</v>
      </c>
      <c r="B187" s="150" t="s">
        <v>99</v>
      </c>
      <c r="C187" s="148">
        <v>41.82</v>
      </c>
    </row>
    <row r="188" s="74" customFormat="1" ht="18" customHeight="1" spans="1:3">
      <c r="A188" s="145">
        <v>2013399</v>
      </c>
      <c r="B188" s="150" t="s">
        <v>192</v>
      </c>
      <c r="C188" s="148">
        <v>170</v>
      </c>
    </row>
    <row r="189" s="74" customFormat="1" ht="18" customHeight="1" spans="1:3">
      <c r="A189" s="145">
        <v>20134</v>
      </c>
      <c r="B189" s="146" t="s">
        <v>193</v>
      </c>
      <c r="C189" s="148">
        <f>SUM(C190:C196)</f>
        <v>203.14</v>
      </c>
    </row>
    <row r="190" s="74" customFormat="1" ht="18" customHeight="1" spans="1:3">
      <c r="A190" s="145">
        <v>2013401</v>
      </c>
      <c r="B190" s="150" t="s">
        <v>90</v>
      </c>
      <c r="C190" s="148">
        <v>159.24</v>
      </c>
    </row>
    <row r="191" s="74" customFormat="1" ht="18" customHeight="1" spans="1:3">
      <c r="A191" s="145">
        <v>2013402</v>
      </c>
      <c r="B191" s="150" t="s">
        <v>91</v>
      </c>
      <c r="C191" s="148">
        <v>0</v>
      </c>
    </row>
    <row r="192" s="74" customFormat="1" ht="18" customHeight="1" spans="1:3">
      <c r="A192" s="145">
        <v>2013403</v>
      </c>
      <c r="B192" s="150" t="s">
        <v>92</v>
      </c>
      <c r="C192" s="148">
        <v>0</v>
      </c>
    </row>
    <row r="193" s="74" customFormat="1" ht="18" customHeight="1" spans="1:3">
      <c r="A193" s="145">
        <v>2013404</v>
      </c>
      <c r="B193" s="150" t="s">
        <v>194</v>
      </c>
      <c r="C193" s="148">
        <v>33.9</v>
      </c>
    </row>
    <row r="194" s="74" customFormat="1" ht="18" customHeight="1" spans="1:3">
      <c r="A194" s="145">
        <v>2013405</v>
      </c>
      <c r="B194" s="150" t="s">
        <v>195</v>
      </c>
      <c r="C194" s="148">
        <v>0</v>
      </c>
    </row>
    <row r="195" s="74" customFormat="1" ht="18" customHeight="1" spans="1:3">
      <c r="A195" s="145">
        <v>2013450</v>
      </c>
      <c r="B195" s="150" t="s">
        <v>99</v>
      </c>
      <c r="C195" s="148">
        <v>0</v>
      </c>
    </row>
    <row r="196" s="74" customFormat="1" ht="18" customHeight="1" spans="1:3">
      <c r="A196" s="145">
        <v>2013499</v>
      </c>
      <c r="B196" s="150" t="s">
        <v>196</v>
      </c>
      <c r="C196" s="148">
        <v>10</v>
      </c>
    </row>
    <row r="197" s="74" customFormat="1" ht="18" customHeight="1" spans="1:3">
      <c r="A197" s="145">
        <v>20135</v>
      </c>
      <c r="B197" s="146" t="s">
        <v>197</v>
      </c>
      <c r="C197" s="148">
        <f>SUM(C198:C202)</f>
        <v>0</v>
      </c>
    </row>
    <row r="198" s="74" customFormat="1" ht="18" customHeight="1" spans="1:3">
      <c r="A198" s="145">
        <v>2013501</v>
      </c>
      <c r="B198" s="150" t="s">
        <v>90</v>
      </c>
      <c r="C198" s="148">
        <v>0</v>
      </c>
    </row>
    <row r="199" s="74" customFormat="1" ht="18" customHeight="1" spans="1:3">
      <c r="A199" s="145">
        <v>2013502</v>
      </c>
      <c r="B199" s="150" t="s">
        <v>91</v>
      </c>
      <c r="C199" s="148">
        <v>0</v>
      </c>
    </row>
    <row r="200" s="74" customFormat="1" ht="18" customHeight="1" spans="1:3">
      <c r="A200" s="145">
        <v>2013503</v>
      </c>
      <c r="B200" s="150" t="s">
        <v>92</v>
      </c>
      <c r="C200" s="148">
        <v>0</v>
      </c>
    </row>
    <row r="201" s="74" customFormat="1" ht="18" customHeight="1" spans="1:3">
      <c r="A201" s="145">
        <v>2013550</v>
      </c>
      <c r="B201" s="150" t="s">
        <v>99</v>
      </c>
      <c r="C201" s="148">
        <v>0</v>
      </c>
    </row>
    <row r="202" s="74" customFormat="1" ht="18" customHeight="1" spans="1:3">
      <c r="A202" s="145">
        <v>2013599</v>
      </c>
      <c r="B202" s="150" t="s">
        <v>198</v>
      </c>
      <c r="C202" s="148">
        <v>0</v>
      </c>
    </row>
    <row r="203" s="74" customFormat="1" ht="18" customHeight="1" spans="1:3">
      <c r="A203" s="145">
        <v>20136</v>
      </c>
      <c r="B203" s="146" t="s">
        <v>199</v>
      </c>
      <c r="C203" s="148">
        <f>SUM(C204:C208)</f>
        <v>157.16</v>
      </c>
    </row>
    <row r="204" s="74" customFormat="1" ht="18" customHeight="1" spans="1:3">
      <c r="A204" s="145">
        <v>2013601</v>
      </c>
      <c r="B204" s="150" t="s">
        <v>90</v>
      </c>
      <c r="C204" s="148">
        <v>0</v>
      </c>
    </row>
    <row r="205" s="74" customFormat="1" ht="18" customHeight="1" spans="1:3">
      <c r="A205" s="145">
        <v>2013602</v>
      </c>
      <c r="B205" s="150" t="s">
        <v>91</v>
      </c>
      <c r="C205" s="148">
        <v>0</v>
      </c>
    </row>
    <row r="206" s="74" customFormat="1" ht="18" customHeight="1" spans="1:3">
      <c r="A206" s="145">
        <v>2013603</v>
      </c>
      <c r="B206" s="150" t="s">
        <v>92</v>
      </c>
      <c r="C206" s="148">
        <v>0</v>
      </c>
    </row>
    <row r="207" s="74" customFormat="1" ht="18" customHeight="1" spans="1:3">
      <c r="A207" s="145">
        <v>2013650</v>
      </c>
      <c r="B207" s="150" t="s">
        <v>99</v>
      </c>
      <c r="C207" s="148">
        <v>157.16</v>
      </c>
    </row>
    <row r="208" s="74" customFormat="1" ht="18" customHeight="1" spans="1:3">
      <c r="A208" s="145">
        <v>2013699</v>
      </c>
      <c r="B208" s="150" t="s">
        <v>200</v>
      </c>
      <c r="C208" s="148">
        <v>0</v>
      </c>
    </row>
    <row r="209" s="74" customFormat="1" ht="18" customHeight="1" spans="1:3">
      <c r="A209" s="145">
        <v>20137</v>
      </c>
      <c r="B209" s="146" t="s">
        <v>201</v>
      </c>
      <c r="C209" s="148">
        <f>SUM(C210:C215)</f>
        <v>0</v>
      </c>
    </row>
    <row r="210" s="74" customFormat="1" ht="18" customHeight="1" spans="1:3">
      <c r="A210" s="145">
        <v>2013701</v>
      </c>
      <c r="B210" s="150" t="s">
        <v>90</v>
      </c>
      <c r="C210" s="148">
        <v>0</v>
      </c>
    </row>
    <row r="211" s="74" customFormat="1" ht="18" customHeight="1" spans="1:3">
      <c r="A211" s="145">
        <v>2013702</v>
      </c>
      <c r="B211" s="150" t="s">
        <v>91</v>
      </c>
      <c r="C211" s="148">
        <v>0</v>
      </c>
    </row>
    <row r="212" s="74" customFormat="1" ht="18" customHeight="1" spans="1:3">
      <c r="A212" s="145">
        <v>2013703</v>
      </c>
      <c r="B212" s="150" t="s">
        <v>92</v>
      </c>
      <c r="C212" s="148">
        <v>0</v>
      </c>
    </row>
    <row r="213" s="74" customFormat="1" ht="18" customHeight="1" spans="1:3">
      <c r="A213" s="145">
        <v>2013704</v>
      </c>
      <c r="B213" s="150" t="s">
        <v>202</v>
      </c>
      <c r="C213" s="148">
        <v>0</v>
      </c>
    </row>
    <row r="214" s="74" customFormat="1" ht="18" customHeight="1" spans="1:3">
      <c r="A214" s="145">
        <v>2013750</v>
      </c>
      <c r="B214" s="150" t="s">
        <v>99</v>
      </c>
      <c r="C214" s="148">
        <v>0</v>
      </c>
    </row>
    <row r="215" s="74" customFormat="1" ht="18" customHeight="1" spans="1:3">
      <c r="A215" s="145">
        <v>2013799</v>
      </c>
      <c r="B215" s="150" t="s">
        <v>203</v>
      </c>
      <c r="C215" s="148">
        <v>0</v>
      </c>
    </row>
    <row r="216" s="74" customFormat="1" ht="18" customHeight="1" spans="1:3">
      <c r="A216" s="145">
        <v>20138</v>
      </c>
      <c r="B216" s="146" t="s">
        <v>204</v>
      </c>
      <c r="C216" s="148">
        <f>SUM(C217:C230)</f>
        <v>1487.79</v>
      </c>
    </row>
    <row r="217" s="74" customFormat="1" ht="18" customHeight="1" spans="1:3">
      <c r="A217" s="145">
        <v>2013801</v>
      </c>
      <c r="B217" s="150" t="s">
        <v>90</v>
      </c>
      <c r="C217" s="148">
        <v>1165.72</v>
      </c>
    </row>
    <row r="218" s="74" customFormat="1" ht="18" customHeight="1" spans="1:3">
      <c r="A218" s="145">
        <v>2013802</v>
      </c>
      <c r="B218" s="150" t="s">
        <v>91</v>
      </c>
      <c r="C218" s="148">
        <v>0</v>
      </c>
    </row>
    <row r="219" s="74" customFormat="1" ht="18" customHeight="1" spans="1:3">
      <c r="A219" s="145">
        <v>2013803</v>
      </c>
      <c r="B219" s="150" t="s">
        <v>92</v>
      </c>
      <c r="C219" s="148">
        <v>0</v>
      </c>
    </row>
    <row r="220" s="74" customFormat="1" ht="18" customHeight="1" spans="1:3">
      <c r="A220" s="145">
        <v>2013804</v>
      </c>
      <c r="B220" s="150" t="s">
        <v>205</v>
      </c>
      <c r="C220" s="148">
        <v>0</v>
      </c>
    </row>
    <row r="221" s="74" customFormat="1" ht="18" customHeight="1" spans="1:3">
      <c r="A221" s="145">
        <v>2013805</v>
      </c>
      <c r="B221" s="150" t="s">
        <v>206</v>
      </c>
      <c r="C221" s="148">
        <v>162.53</v>
      </c>
    </row>
    <row r="222" s="74" customFormat="1" ht="18" customHeight="1" spans="1:3">
      <c r="A222" s="145">
        <v>2013808</v>
      </c>
      <c r="B222" s="150" t="s">
        <v>131</v>
      </c>
      <c r="C222" s="148">
        <v>0</v>
      </c>
    </row>
    <row r="223" s="74" customFormat="1" ht="18" customHeight="1" spans="1:3">
      <c r="A223" s="145">
        <v>2013810</v>
      </c>
      <c r="B223" s="150" t="s">
        <v>207</v>
      </c>
      <c r="C223" s="148">
        <v>0</v>
      </c>
    </row>
    <row r="224" s="74" customFormat="1" ht="18" customHeight="1" spans="1:3">
      <c r="A224" s="145">
        <v>2013812</v>
      </c>
      <c r="B224" s="150" t="s">
        <v>208</v>
      </c>
      <c r="C224" s="148">
        <v>0</v>
      </c>
    </row>
    <row r="225" s="74" customFormat="1" ht="18" customHeight="1" spans="1:3">
      <c r="A225" s="145">
        <v>2013813</v>
      </c>
      <c r="B225" s="150" t="s">
        <v>209</v>
      </c>
      <c r="C225" s="148">
        <v>0</v>
      </c>
    </row>
    <row r="226" s="74" customFormat="1" ht="18" customHeight="1" spans="1:3">
      <c r="A226" s="145">
        <v>2013814</v>
      </c>
      <c r="B226" s="150" t="s">
        <v>210</v>
      </c>
      <c r="C226" s="148">
        <v>0</v>
      </c>
    </row>
    <row r="227" s="74" customFormat="1" ht="18" customHeight="1" spans="1:3">
      <c r="A227" s="145">
        <v>2013815</v>
      </c>
      <c r="B227" s="150" t="s">
        <v>211</v>
      </c>
      <c r="C227" s="148">
        <v>0</v>
      </c>
    </row>
    <row r="228" s="74" customFormat="1" ht="18" customHeight="1" spans="1:3">
      <c r="A228" s="145">
        <v>2013816</v>
      </c>
      <c r="B228" s="150" t="s">
        <v>212</v>
      </c>
      <c r="C228" s="148">
        <v>0</v>
      </c>
    </row>
    <row r="229" s="74" customFormat="1" ht="18" customHeight="1" spans="1:3">
      <c r="A229" s="145">
        <v>2013850</v>
      </c>
      <c r="B229" s="150" t="s">
        <v>99</v>
      </c>
      <c r="C229" s="148">
        <v>159.54</v>
      </c>
    </row>
    <row r="230" s="74" customFormat="1" ht="18" customHeight="1" spans="1:3">
      <c r="A230" s="145">
        <v>2013899</v>
      </c>
      <c r="B230" s="150" t="s">
        <v>213</v>
      </c>
      <c r="C230" s="148">
        <v>0</v>
      </c>
    </row>
    <row r="231" s="74" customFormat="1" ht="18" customHeight="1" spans="1:3">
      <c r="A231" s="145">
        <v>20199</v>
      </c>
      <c r="B231" s="146" t="s">
        <v>214</v>
      </c>
      <c r="C231" s="148">
        <f>SUM(C232:C233)</f>
        <v>10645.81</v>
      </c>
    </row>
    <row r="232" s="74" customFormat="1" ht="18" customHeight="1" spans="1:3">
      <c r="A232" s="145">
        <v>2019901</v>
      </c>
      <c r="B232" s="150" t="s">
        <v>215</v>
      </c>
      <c r="C232" s="148">
        <v>0</v>
      </c>
    </row>
    <row r="233" s="74" customFormat="1" ht="18" customHeight="1" spans="1:3">
      <c r="A233" s="145">
        <v>2019999</v>
      </c>
      <c r="B233" s="150" t="s">
        <v>216</v>
      </c>
      <c r="C233" s="148">
        <v>10645.81</v>
      </c>
    </row>
    <row r="234" s="74" customFormat="1" ht="18" customHeight="1" spans="1:3">
      <c r="A234" s="145">
        <v>202</v>
      </c>
      <c r="B234" s="146" t="s">
        <v>217</v>
      </c>
      <c r="C234" s="148">
        <f>C235+C242+C245+C248+C254+C259+C261+C266+C272</f>
        <v>0</v>
      </c>
    </row>
    <row r="235" s="74" customFormat="1" ht="18" customHeight="1" spans="1:3">
      <c r="A235" s="145">
        <v>20201</v>
      </c>
      <c r="B235" s="146" t="s">
        <v>218</v>
      </c>
      <c r="C235" s="148">
        <f>SUM(C236:C241)</f>
        <v>0</v>
      </c>
    </row>
    <row r="236" s="74" customFormat="1" ht="18" customHeight="1" spans="1:3">
      <c r="A236" s="145">
        <v>2020101</v>
      </c>
      <c r="B236" s="150" t="s">
        <v>90</v>
      </c>
      <c r="C236" s="148">
        <v>0</v>
      </c>
    </row>
    <row r="237" s="74" customFormat="1" ht="18" customHeight="1" spans="1:3">
      <c r="A237" s="145">
        <v>2020102</v>
      </c>
      <c r="B237" s="150" t="s">
        <v>91</v>
      </c>
      <c r="C237" s="148">
        <v>0</v>
      </c>
    </row>
    <row r="238" s="74" customFormat="1" ht="18" customHeight="1" spans="1:3">
      <c r="A238" s="145">
        <v>2020103</v>
      </c>
      <c r="B238" s="150" t="s">
        <v>92</v>
      </c>
      <c r="C238" s="148">
        <v>0</v>
      </c>
    </row>
    <row r="239" s="74" customFormat="1" ht="18" customHeight="1" spans="1:3">
      <c r="A239" s="145">
        <v>2020104</v>
      </c>
      <c r="B239" s="150" t="s">
        <v>185</v>
      </c>
      <c r="C239" s="148">
        <v>0</v>
      </c>
    </row>
    <row r="240" s="74" customFormat="1" ht="18" customHeight="1" spans="1:3">
      <c r="A240" s="145">
        <v>2020150</v>
      </c>
      <c r="B240" s="150" t="s">
        <v>99</v>
      </c>
      <c r="C240" s="148">
        <v>0</v>
      </c>
    </row>
    <row r="241" s="74" customFormat="1" ht="18" customHeight="1" spans="1:3">
      <c r="A241" s="145">
        <v>2020199</v>
      </c>
      <c r="B241" s="150" t="s">
        <v>219</v>
      </c>
      <c r="C241" s="148">
        <v>0</v>
      </c>
    </row>
    <row r="242" s="74" customFormat="1" ht="18" customHeight="1" spans="1:3">
      <c r="A242" s="145">
        <v>20202</v>
      </c>
      <c r="B242" s="146" t="s">
        <v>220</v>
      </c>
      <c r="C242" s="148">
        <f>SUM(C243:C244)</f>
        <v>0</v>
      </c>
    </row>
    <row r="243" s="74" customFormat="1" ht="18" customHeight="1" spans="1:3">
      <c r="A243" s="145">
        <v>2020201</v>
      </c>
      <c r="B243" s="150" t="s">
        <v>221</v>
      </c>
      <c r="C243" s="148">
        <v>0</v>
      </c>
    </row>
    <row r="244" s="74" customFormat="1" ht="18" customHeight="1" spans="1:3">
      <c r="A244" s="145">
        <v>2020202</v>
      </c>
      <c r="B244" s="150" t="s">
        <v>222</v>
      </c>
      <c r="C244" s="148">
        <v>0</v>
      </c>
    </row>
    <row r="245" s="74" customFormat="1" ht="18" customHeight="1" spans="1:3">
      <c r="A245" s="145">
        <v>20203</v>
      </c>
      <c r="B245" s="146" t="s">
        <v>223</v>
      </c>
      <c r="C245" s="148">
        <f>SUM(C246:C247)</f>
        <v>0</v>
      </c>
    </row>
    <row r="246" s="74" customFormat="1" ht="18" customHeight="1" spans="1:3">
      <c r="A246" s="145">
        <v>2020304</v>
      </c>
      <c r="B246" s="150" t="s">
        <v>224</v>
      </c>
      <c r="C246" s="148">
        <v>0</v>
      </c>
    </row>
    <row r="247" s="74" customFormat="1" ht="18" customHeight="1" spans="1:3">
      <c r="A247" s="145">
        <v>2020306</v>
      </c>
      <c r="B247" s="150" t="s">
        <v>225</v>
      </c>
      <c r="C247" s="148">
        <v>0</v>
      </c>
    </row>
    <row r="248" s="74" customFormat="1" ht="18" customHeight="1" spans="1:3">
      <c r="A248" s="145">
        <v>20204</v>
      </c>
      <c r="B248" s="146" t="s">
        <v>226</v>
      </c>
      <c r="C248" s="148">
        <f>SUM(C249:C253)</f>
        <v>0</v>
      </c>
    </row>
    <row r="249" s="74" customFormat="1" ht="18" customHeight="1" spans="1:3">
      <c r="A249" s="145">
        <v>2020401</v>
      </c>
      <c r="B249" s="150" t="s">
        <v>227</v>
      </c>
      <c r="C249" s="148">
        <v>0</v>
      </c>
    </row>
    <row r="250" s="74" customFormat="1" ht="18" customHeight="1" spans="1:3">
      <c r="A250" s="145">
        <v>2020402</v>
      </c>
      <c r="B250" s="150" t="s">
        <v>228</v>
      </c>
      <c r="C250" s="148">
        <v>0</v>
      </c>
    </row>
    <row r="251" s="74" customFormat="1" ht="18" customHeight="1" spans="1:3">
      <c r="A251" s="145">
        <v>2020403</v>
      </c>
      <c r="B251" s="150" t="s">
        <v>229</v>
      </c>
      <c r="C251" s="148">
        <v>0</v>
      </c>
    </row>
    <row r="252" s="74" customFormat="1" ht="18" customHeight="1" spans="1:3">
      <c r="A252" s="145">
        <v>2020404</v>
      </c>
      <c r="B252" s="150" t="s">
        <v>230</v>
      </c>
      <c r="C252" s="148">
        <v>0</v>
      </c>
    </row>
    <row r="253" s="74" customFormat="1" ht="18" customHeight="1" spans="1:3">
      <c r="A253" s="145">
        <v>2020499</v>
      </c>
      <c r="B253" s="150" t="s">
        <v>231</v>
      </c>
      <c r="C253" s="148">
        <v>0</v>
      </c>
    </row>
    <row r="254" s="74" customFormat="1" ht="18" customHeight="1" spans="1:3">
      <c r="A254" s="145">
        <v>20205</v>
      </c>
      <c r="B254" s="146" t="s">
        <v>232</v>
      </c>
      <c r="C254" s="148">
        <f>SUM(C255:C258)</f>
        <v>0</v>
      </c>
    </row>
    <row r="255" s="74" customFormat="1" ht="18" customHeight="1" spans="1:3">
      <c r="A255" s="145">
        <v>2020503</v>
      </c>
      <c r="B255" s="150" t="s">
        <v>233</v>
      </c>
      <c r="C255" s="148">
        <v>0</v>
      </c>
    </row>
    <row r="256" s="74" customFormat="1" ht="18" customHeight="1" spans="1:3">
      <c r="A256" s="145">
        <v>2020504</v>
      </c>
      <c r="B256" s="150" t="s">
        <v>234</v>
      </c>
      <c r="C256" s="148">
        <v>0</v>
      </c>
    </row>
    <row r="257" s="74" customFormat="1" ht="18" customHeight="1" spans="1:3">
      <c r="A257" s="145">
        <v>2020505</v>
      </c>
      <c r="B257" s="150" t="s">
        <v>235</v>
      </c>
      <c r="C257" s="148">
        <v>0</v>
      </c>
    </row>
    <row r="258" s="74" customFormat="1" ht="18" customHeight="1" spans="1:3">
      <c r="A258" s="145">
        <v>2020599</v>
      </c>
      <c r="B258" s="150" t="s">
        <v>236</v>
      </c>
      <c r="C258" s="148">
        <v>0</v>
      </c>
    </row>
    <row r="259" s="74" customFormat="1" ht="18" customHeight="1" spans="1:3">
      <c r="A259" s="145">
        <v>20206</v>
      </c>
      <c r="B259" s="146" t="s">
        <v>237</v>
      </c>
      <c r="C259" s="148">
        <f>C260</f>
        <v>0</v>
      </c>
    </row>
    <row r="260" s="74" customFormat="1" ht="18" customHeight="1" spans="1:3">
      <c r="A260" s="145">
        <v>2020601</v>
      </c>
      <c r="B260" s="150" t="s">
        <v>238</v>
      </c>
      <c r="C260" s="148">
        <v>0</v>
      </c>
    </row>
    <row r="261" s="74" customFormat="1" ht="18" customHeight="1" spans="1:3">
      <c r="A261" s="145">
        <v>20207</v>
      </c>
      <c r="B261" s="146" t="s">
        <v>239</v>
      </c>
      <c r="C261" s="148">
        <f>SUM(C262:C265)</f>
        <v>0</v>
      </c>
    </row>
    <row r="262" s="74" customFormat="1" ht="18" customHeight="1" spans="1:3">
      <c r="A262" s="145">
        <v>2020701</v>
      </c>
      <c r="B262" s="150" t="s">
        <v>240</v>
      </c>
      <c r="C262" s="148">
        <v>0</v>
      </c>
    </row>
    <row r="263" s="74" customFormat="1" ht="18" customHeight="1" spans="1:3">
      <c r="A263" s="145">
        <v>2020702</v>
      </c>
      <c r="B263" s="150" t="s">
        <v>241</v>
      </c>
      <c r="C263" s="148">
        <v>0</v>
      </c>
    </row>
    <row r="264" s="74" customFormat="1" ht="18" customHeight="1" spans="1:3">
      <c r="A264" s="145">
        <v>2020703</v>
      </c>
      <c r="B264" s="150" t="s">
        <v>242</v>
      </c>
      <c r="C264" s="148">
        <v>0</v>
      </c>
    </row>
    <row r="265" s="74" customFormat="1" ht="18" customHeight="1" spans="1:3">
      <c r="A265" s="145">
        <v>2020799</v>
      </c>
      <c r="B265" s="150" t="s">
        <v>243</v>
      </c>
      <c r="C265" s="148">
        <v>0</v>
      </c>
    </row>
    <row r="266" s="74" customFormat="1" ht="18" customHeight="1" spans="1:3">
      <c r="A266" s="145">
        <v>20208</v>
      </c>
      <c r="B266" s="146" t="s">
        <v>244</v>
      </c>
      <c r="C266" s="148">
        <f>SUM(C267:C271)</f>
        <v>0</v>
      </c>
    </row>
    <row r="267" s="74" customFormat="1" ht="18" customHeight="1" spans="1:3">
      <c r="A267" s="145">
        <v>2020801</v>
      </c>
      <c r="B267" s="150" t="s">
        <v>90</v>
      </c>
      <c r="C267" s="148">
        <v>0</v>
      </c>
    </row>
    <row r="268" s="74" customFormat="1" ht="18" customHeight="1" spans="1:3">
      <c r="A268" s="145">
        <v>2020802</v>
      </c>
      <c r="B268" s="150" t="s">
        <v>91</v>
      </c>
      <c r="C268" s="148">
        <v>0</v>
      </c>
    </row>
    <row r="269" s="74" customFormat="1" ht="18" customHeight="1" spans="1:3">
      <c r="A269" s="145">
        <v>2020803</v>
      </c>
      <c r="B269" s="150" t="s">
        <v>92</v>
      </c>
      <c r="C269" s="148">
        <v>0</v>
      </c>
    </row>
    <row r="270" s="74" customFormat="1" ht="18" customHeight="1" spans="1:3">
      <c r="A270" s="145">
        <v>2020850</v>
      </c>
      <c r="B270" s="150" t="s">
        <v>99</v>
      </c>
      <c r="C270" s="148">
        <v>0</v>
      </c>
    </row>
    <row r="271" s="74" customFormat="1" ht="18" customHeight="1" spans="1:3">
      <c r="A271" s="145">
        <v>2020899</v>
      </c>
      <c r="B271" s="150" t="s">
        <v>245</v>
      </c>
      <c r="C271" s="148">
        <v>0</v>
      </c>
    </row>
    <row r="272" s="74" customFormat="1" ht="18" customHeight="1" spans="1:3">
      <c r="A272" s="145">
        <v>20299</v>
      </c>
      <c r="B272" s="146" t="s">
        <v>246</v>
      </c>
      <c r="C272" s="147">
        <f>C273</f>
        <v>0</v>
      </c>
    </row>
    <row r="273" s="74" customFormat="1" ht="18" customHeight="1" spans="1:3">
      <c r="A273" s="145">
        <v>2029999</v>
      </c>
      <c r="B273" s="150" t="s">
        <v>247</v>
      </c>
      <c r="C273" s="148">
        <v>0</v>
      </c>
    </row>
    <row r="274" s="74" customFormat="1" ht="18" customHeight="1" spans="1:3">
      <c r="A274" s="145">
        <v>203</v>
      </c>
      <c r="B274" s="146" t="s">
        <v>248</v>
      </c>
      <c r="C274" s="149">
        <f>SUM(C275,C279,C281,C283,C291)</f>
        <v>14.95</v>
      </c>
    </row>
    <row r="275" s="74" customFormat="1" ht="18" customHeight="1" spans="1:3">
      <c r="A275" s="145">
        <v>20301</v>
      </c>
      <c r="B275" s="146" t="s">
        <v>249</v>
      </c>
      <c r="C275" s="148">
        <f>SUM(C276:C278)</f>
        <v>0</v>
      </c>
    </row>
    <row r="276" s="74" customFormat="1" ht="18" customHeight="1" spans="1:3">
      <c r="A276" s="145">
        <v>2030101</v>
      </c>
      <c r="B276" s="150" t="s">
        <v>250</v>
      </c>
      <c r="C276" s="148">
        <v>0</v>
      </c>
    </row>
    <row r="277" s="74" customFormat="1" ht="18" customHeight="1" spans="1:3">
      <c r="A277" s="145">
        <v>2030102</v>
      </c>
      <c r="B277" s="150" t="s">
        <v>251</v>
      </c>
      <c r="C277" s="148">
        <v>0</v>
      </c>
    </row>
    <row r="278" s="74" customFormat="1" ht="18" customHeight="1" spans="1:3">
      <c r="A278" s="145">
        <v>2030199</v>
      </c>
      <c r="B278" s="150" t="s">
        <v>252</v>
      </c>
      <c r="C278" s="148">
        <v>0</v>
      </c>
    </row>
    <row r="279" s="74" customFormat="1" ht="18" customHeight="1" spans="1:3">
      <c r="A279" s="145">
        <v>20304</v>
      </c>
      <c r="B279" s="146" t="s">
        <v>253</v>
      </c>
      <c r="C279" s="148">
        <f>C280</f>
        <v>0</v>
      </c>
    </row>
    <row r="280" s="74" customFormat="1" ht="18" customHeight="1" spans="1:3">
      <c r="A280" s="145">
        <v>2030401</v>
      </c>
      <c r="B280" s="150" t="s">
        <v>254</v>
      </c>
      <c r="C280" s="148">
        <v>0</v>
      </c>
    </row>
    <row r="281" s="74" customFormat="1" ht="18" customHeight="1" spans="1:3">
      <c r="A281" s="145">
        <v>20305</v>
      </c>
      <c r="B281" s="146" t="s">
        <v>255</v>
      </c>
      <c r="C281" s="148">
        <f>C282</f>
        <v>0</v>
      </c>
    </row>
    <row r="282" s="74" customFormat="1" ht="18" customHeight="1" spans="1:3">
      <c r="A282" s="145">
        <v>2030501</v>
      </c>
      <c r="B282" s="150" t="s">
        <v>256</v>
      </c>
      <c r="C282" s="148">
        <v>0</v>
      </c>
    </row>
    <row r="283" s="74" customFormat="1" ht="18" customHeight="1" spans="1:3">
      <c r="A283" s="145">
        <v>20306</v>
      </c>
      <c r="B283" s="146" t="s">
        <v>257</v>
      </c>
      <c r="C283" s="147">
        <f>SUM(C284:C290)</f>
        <v>14.95</v>
      </c>
    </row>
    <row r="284" s="74" customFormat="1" ht="18" customHeight="1" spans="1:3">
      <c r="A284" s="145">
        <v>2030601</v>
      </c>
      <c r="B284" s="150" t="s">
        <v>258</v>
      </c>
      <c r="C284" s="148">
        <v>0</v>
      </c>
    </row>
    <row r="285" s="74" customFormat="1" ht="18" customHeight="1" spans="1:3">
      <c r="A285" s="145">
        <v>2030602</v>
      </c>
      <c r="B285" s="150" t="s">
        <v>259</v>
      </c>
      <c r="C285" s="148">
        <v>0</v>
      </c>
    </row>
    <row r="286" s="74" customFormat="1" ht="18" customHeight="1" spans="1:3">
      <c r="A286" s="145">
        <v>2030603</v>
      </c>
      <c r="B286" s="150" t="s">
        <v>260</v>
      </c>
      <c r="C286" s="148">
        <v>0</v>
      </c>
    </row>
    <row r="287" s="74" customFormat="1" ht="18" customHeight="1" spans="1:3">
      <c r="A287" s="145">
        <v>2030604</v>
      </c>
      <c r="B287" s="150" t="s">
        <v>261</v>
      </c>
      <c r="C287" s="148">
        <v>0</v>
      </c>
    </row>
    <row r="288" s="74" customFormat="1" ht="18" customHeight="1" spans="1:3">
      <c r="A288" s="145">
        <v>2030607</v>
      </c>
      <c r="B288" s="150" t="s">
        <v>262</v>
      </c>
      <c r="C288" s="148">
        <v>14.95</v>
      </c>
    </row>
    <row r="289" s="74" customFormat="1" ht="18" customHeight="1" spans="1:3">
      <c r="A289" s="145">
        <v>2030608</v>
      </c>
      <c r="B289" s="150" t="s">
        <v>263</v>
      </c>
      <c r="C289" s="148">
        <v>0</v>
      </c>
    </row>
    <row r="290" s="74" customFormat="1" ht="18" customHeight="1" spans="1:3">
      <c r="A290" s="145">
        <v>2030699</v>
      </c>
      <c r="B290" s="150" t="s">
        <v>264</v>
      </c>
      <c r="C290" s="148">
        <v>0</v>
      </c>
    </row>
    <row r="291" s="74" customFormat="1" ht="18" customHeight="1" spans="1:3">
      <c r="A291" s="145">
        <v>20399</v>
      </c>
      <c r="B291" s="146" t="s">
        <v>265</v>
      </c>
      <c r="C291" s="148">
        <f>C292</f>
        <v>0</v>
      </c>
    </row>
    <row r="292" s="74" customFormat="1" ht="18" customHeight="1" spans="1:3">
      <c r="A292" s="145">
        <v>2039999</v>
      </c>
      <c r="B292" s="150" t="s">
        <v>266</v>
      </c>
      <c r="C292" s="148">
        <v>0</v>
      </c>
    </row>
    <row r="293" s="74" customFormat="1" ht="18" customHeight="1" spans="1:3">
      <c r="A293" s="145">
        <v>204</v>
      </c>
      <c r="B293" s="146" t="s">
        <v>267</v>
      </c>
      <c r="C293" s="148">
        <f>C294+C297+C308+C315+C323+C332+C346+C356+C366+C374+C380</f>
        <v>11279.240794</v>
      </c>
    </row>
    <row r="294" s="74" customFormat="1" ht="18" customHeight="1" spans="1:3">
      <c r="A294" s="145">
        <v>20401</v>
      </c>
      <c r="B294" s="146" t="s">
        <v>268</v>
      </c>
      <c r="C294" s="148">
        <f>SUM(C295:C296)</f>
        <v>0</v>
      </c>
    </row>
    <row r="295" s="74" customFormat="1" ht="18" customHeight="1" spans="1:3">
      <c r="A295" s="145">
        <v>2040101</v>
      </c>
      <c r="B295" s="150" t="s">
        <v>269</v>
      </c>
      <c r="C295" s="148">
        <v>0</v>
      </c>
    </row>
    <row r="296" s="74" customFormat="1" ht="18" customHeight="1" spans="1:3">
      <c r="A296" s="145">
        <v>2040199</v>
      </c>
      <c r="B296" s="150" t="s">
        <v>270</v>
      </c>
      <c r="C296" s="148">
        <v>0</v>
      </c>
    </row>
    <row r="297" s="74" customFormat="1" ht="18" customHeight="1" spans="1:3">
      <c r="A297" s="145">
        <v>20402</v>
      </c>
      <c r="B297" s="146" t="s">
        <v>271</v>
      </c>
      <c r="C297" s="148">
        <f>SUM(C298:C307)</f>
        <v>10757.100794</v>
      </c>
    </row>
    <row r="298" s="74" customFormat="1" ht="18" customHeight="1" spans="1:3">
      <c r="A298" s="145">
        <v>2040201</v>
      </c>
      <c r="B298" s="150" t="s">
        <v>90</v>
      </c>
      <c r="C298" s="148">
        <v>6831.47</v>
      </c>
    </row>
    <row r="299" s="74" customFormat="1" ht="18" customHeight="1" spans="1:3">
      <c r="A299" s="145">
        <v>2040202</v>
      </c>
      <c r="B299" s="150" t="s">
        <v>91</v>
      </c>
      <c r="C299" s="148">
        <v>0</v>
      </c>
    </row>
    <row r="300" s="74" customFormat="1" ht="18" customHeight="1" spans="1:3">
      <c r="A300" s="145">
        <v>2040203</v>
      </c>
      <c r="B300" s="150" t="s">
        <v>92</v>
      </c>
      <c r="C300" s="148">
        <v>31.210794</v>
      </c>
    </row>
    <row r="301" s="74" customFormat="1" ht="18" customHeight="1" spans="1:3">
      <c r="A301" s="151">
        <v>2040219</v>
      </c>
      <c r="B301" s="152" t="s">
        <v>131</v>
      </c>
      <c r="C301" s="148">
        <v>282.75</v>
      </c>
    </row>
    <row r="302" s="74" customFormat="1" ht="18" customHeight="1" spans="1:3">
      <c r="A302" s="145">
        <v>2040220</v>
      </c>
      <c r="B302" s="150" t="s">
        <v>272</v>
      </c>
      <c r="C302" s="148">
        <v>2008.58</v>
      </c>
    </row>
    <row r="303" s="74" customFormat="1" ht="18" customHeight="1" spans="1:3">
      <c r="A303" s="145">
        <v>2040221</v>
      </c>
      <c r="B303" s="150" t="s">
        <v>273</v>
      </c>
      <c r="C303" s="148">
        <v>0</v>
      </c>
    </row>
    <row r="304" s="74" customFormat="1" ht="18" customHeight="1" spans="1:3">
      <c r="A304" s="145">
        <v>2040222</v>
      </c>
      <c r="B304" s="150" t="s">
        <v>274</v>
      </c>
      <c r="C304" s="148">
        <v>0</v>
      </c>
    </row>
    <row r="305" s="74" customFormat="1" ht="18" customHeight="1" spans="1:3">
      <c r="A305" s="145">
        <v>2040223</v>
      </c>
      <c r="B305" s="150" t="s">
        <v>275</v>
      </c>
      <c r="C305" s="148">
        <v>0</v>
      </c>
    </row>
    <row r="306" s="74" customFormat="1" ht="18" customHeight="1" spans="1:3">
      <c r="A306" s="145">
        <v>2040250</v>
      </c>
      <c r="B306" s="150" t="s">
        <v>99</v>
      </c>
      <c r="C306" s="148">
        <v>0</v>
      </c>
    </row>
    <row r="307" s="74" customFormat="1" ht="18" customHeight="1" spans="1:3">
      <c r="A307" s="145">
        <v>2040299</v>
      </c>
      <c r="B307" s="150" t="s">
        <v>276</v>
      </c>
      <c r="C307" s="148">
        <v>1603.09</v>
      </c>
    </row>
    <row r="308" s="74" customFormat="1" ht="18" customHeight="1" spans="1:3">
      <c r="A308" s="145">
        <v>20403</v>
      </c>
      <c r="B308" s="146" t="s">
        <v>277</v>
      </c>
      <c r="C308" s="148">
        <f>SUM(C309:C314)</f>
        <v>0</v>
      </c>
    </row>
    <row r="309" s="74" customFormat="1" ht="18" customHeight="1" spans="1:3">
      <c r="A309" s="145">
        <v>2040301</v>
      </c>
      <c r="B309" s="150" t="s">
        <v>90</v>
      </c>
      <c r="C309" s="148">
        <v>0</v>
      </c>
    </row>
    <row r="310" s="74" customFormat="1" ht="18" customHeight="1" spans="1:3">
      <c r="A310" s="145">
        <v>2040302</v>
      </c>
      <c r="B310" s="150" t="s">
        <v>91</v>
      </c>
      <c r="C310" s="148">
        <v>0</v>
      </c>
    </row>
    <row r="311" s="74" customFormat="1" ht="18" customHeight="1" spans="1:3">
      <c r="A311" s="145">
        <v>2040303</v>
      </c>
      <c r="B311" s="150" t="s">
        <v>92</v>
      </c>
      <c r="C311" s="148">
        <v>0</v>
      </c>
    </row>
    <row r="312" s="74" customFormat="1" ht="18" customHeight="1" spans="1:3">
      <c r="A312" s="145">
        <v>2040304</v>
      </c>
      <c r="B312" s="150" t="s">
        <v>278</v>
      </c>
      <c r="C312" s="148">
        <v>0</v>
      </c>
    </row>
    <row r="313" s="74" customFormat="1" ht="18" customHeight="1" spans="1:3">
      <c r="A313" s="145">
        <v>2040350</v>
      </c>
      <c r="B313" s="150" t="s">
        <v>99</v>
      </c>
      <c r="C313" s="148">
        <v>0</v>
      </c>
    </row>
    <row r="314" s="74" customFormat="1" ht="18" customHeight="1" spans="1:3">
      <c r="A314" s="145">
        <v>2040399</v>
      </c>
      <c r="B314" s="150" t="s">
        <v>279</v>
      </c>
      <c r="C314" s="148">
        <v>0</v>
      </c>
    </row>
    <row r="315" s="74" customFormat="1" ht="18" customHeight="1" spans="1:3">
      <c r="A315" s="145">
        <v>20404</v>
      </c>
      <c r="B315" s="146" t="s">
        <v>280</v>
      </c>
      <c r="C315" s="148">
        <f>SUM(C316:C322)</f>
        <v>0</v>
      </c>
    </row>
    <row r="316" s="74" customFormat="1" ht="18" customHeight="1" spans="1:3">
      <c r="A316" s="145">
        <v>2040401</v>
      </c>
      <c r="B316" s="150" t="s">
        <v>90</v>
      </c>
      <c r="C316" s="148">
        <v>0</v>
      </c>
    </row>
    <row r="317" s="74" customFormat="1" ht="18" customHeight="1" spans="1:3">
      <c r="A317" s="145">
        <v>2040402</v>
      </c>
      <c r="B317" s="150" t="s">
        <v>91</v>
      </c>
      <c r="C317" s="148">
        <v>0</v>
      </c>
    </row>
    <row r="318" s="74" customFormat="1" ht="18" customHeight="1" spans="1:3">
      <c r="A318" s="145">
        <v>2040403</v>
      </c>
      <c r="B318" s="150" t="s">
        <v>92</v>
      </c>
      <c r="C318" s="148">
        <v>0</v>
      </c>
    </row>
    <row r="319" s="74" customFormat="1" ht="18" customHeight="1" spans="1:3">
      <c r="A319" s="145">
        <v>2040409</v>
      </c>
      <c r="B319" s="150" t="s">
        <v>281</v>
      </c>
      <c r="C319" s="148">
        <v>0</v>
      </c>
    </row>
    <row r="320" s="74" customFormat="1" ht="18" customHeight="1" spans="1:3">
      <c r="A320" s="145">
        <v>2040410</v>
      </c>
      <c r="B320" s="150" t="s">
        <v>282</v>
      </c>
      <c r="C320" s="148">
        <v>0</v>
      </c>
    </row>
    <row r="321" s="74" customFormat="1" ht="18" customHeight="1" spans="1:3">
      <c r="A321" s="145">
        <v>2040450</v>
      </c>
      <c r="B321" s="150" t="s">
        <v>99</v>
      </c>
      <c r="C321" s="148">
        <v>0</v>
      </c>
    </row>
    <row r="322" s="74" customFormat="1" ht="18" customHeight="1" spans="1:3">
      <c r="A322" s="145">
        <v>2040499</v>
      </c>
      <c r="B322" s="150" t="s">
        <v>283</v>
      </c>
      <c r="C322" s="148">
        <v>0</v>
      </c>
    </row>
    <row r="323" s="74" customFormat="1" ht="18" customHeight="1" spans="1:3">
      <c r="A323" s="145">
        <v>20405</v>
      </c>
      <c r="B323" s="146" t="s">
        <v>284</v>
      </c>
      <c r="C323" s="148">
        <f>SUM(C324:C331)</f>
        <v>0</v>
      </c>
    </row>
    <row r="324" s="74" customFormat="1" ht="18" customHeight="1" spans="1:3">
      <c r="A324" s="145">
        <v>2040501</v>
      </c>
      <c r="B324" s="150" t="s">
        <v>90</v>
      </c>
      <c r="C324" s="148">
        <v>0</v>
      </c>
    </row>
    <row r="325" s="74" customFormat="1" ht="18" customHeight="1" spans="1:3">
      <c r="A325" s="145">
        <v>2040502</v>
      </c>
      <c r="B325" s="150" t="s">
        <v>91</v>
      </c>
      <c r="C325" s="148">
        <v>0</v>
      </c>
    </row>
    <row r="326" s="74" customFormat="1" ht="18" customHeight="1" spans="1:3">
      <c r="A326" s="145">
        <v>2040503</v>
      </c>
      <c r="B326" s="150" t="s">
        <v>92</v>
      </c>
      <c r="C326" s="148">
        <v>0</v>
      </c>
    </row>
    <row r="327" s="74" customFormat="1" ht="18" customHeight="1" spans="1:3">
      <c r="A327" s="145">
        <v>2040504</v>
      </c>
      <c r="B327" s="150" t="s">
        <v>285</v>
      </c>
      <c r="C327" s="148">
        <v>0</v>
      </c>
    </row>
    <row r="328" s="74" customFormat="1" ht="18" customHeight="1" spans="1:3">
      <c r="A328" s="145">
        <v>2040505</v>
      </c>
      <c r="B328" s="150" t="s">
        <v>286</v>
      </c>
      <c r="C328" s="148">
        <v>0</v>
      </c>
    </row>
    <row r="329" s="74" customFormat="1" ht="18" customHeight="1" spans="1:3">
      <c r="A329" s="145">
        <v>2040506</v>
      </c>
      <c r="B329" s="150" t="s">
        <v>287</v>
      </c>
      <c r="C329" s="148">
        <v>0</v>
      </c>
    </row>
    <row r="330" s="74" customFormat="1" ht="18" customHeight="1" spans="1:3">
      <c r="A330" s="145">
        <v>2040550</v>
      </c>
      <c r="B330" s="150" t="s">
        <v>99</v>
      </c>
      <c r="C330" s="148">
        <v>0</v>
      </c>
    </row>
    <row r="331" s="74" customFormat="1" ht="18" customHeight="1" spans="1:3">
      <c r="A331" s="145">
        <v>2040599</v>
      </c>
      <c r="B331" s="150" t="s">
        <v>288</v>
      </c>
      <c r="C331" s="148">
        <v>0</v>
      </c>
    </row>
    <row r="332" s="74" customFormat="1" ht="18" customHeight="1" spans="1:3">
      <c r="A332" s="145">
        <v>20406</v>
      </c>
      <c r="B332" s="146" t="s">
        <v>289</v>
      </c>
      <c r="C332" s="148">
        <f>SUM(C333:C345)</f>
        <v>522.14</v>
      </c>
    </row>
    <row r="333" s="74" customFormat="1" ht="18" customHeight="1" spans="1:3">
      <c r="A333" s="145">
        <v>2040601</v>
      </c>
      <c r="B333" s="150" t="s">
        <v>90</v>
      </c>
      <c r="C333" s="148">
        <v>432.14</v>
      </c>
    </row>
    <row r="334" s="74" customFormat="1" ht="18" customHeight="1" spans="1:3">
      <c r="A334" s="145">
        <v>2040602</v>
      </c>
      <c r="B334" s="150" t="s">
        <v>91</v>
      </c>
      <c r="C334" s="148">
        <v>0</v>
      </c>
    </row>
    <row r="335" s="74" customFormat="1" ht="18" customHeight="1" spans="1:3">
      <c r="A335" s="145">
        <v>2040603</v>
      </c>
      <c r="B335" s="150" t="s">
        <v>92</v>
      </c>
      <c r="C335" s="148">
        <v>0</v>
      </c>
    </row>
    <row r="336" s="74" customFormat="1" ht="18" customHeight="1" spans="1:3">
      <c r="A336" s="145">
        <v>2040604</v>
      </c>
      <c r="B336" s="150" t="s">
        <v>290</v>
      </c>
      <c r="C336" s="148">
        <v>57</v>
      </c>
    </row>
    <row r="337" s="74" customFormat="1" ht="18" customHeight="1" spans="1:3">
      <c r="A337" s="145">
        <v>2040605</v>
      </c>
      <c r="B337" s="150" t="s">
        <v>291</v>
      </c>
      <c r="C337" s="148">
        <v>5</v>
      </c>
    </row>
    <row r="338" s="74" customFormat="1" ht="18" customHeight="1" spans="1:3">
      <c r="A338" s="145">
        <v>2040606</v>
      </c>
      <c r="B338" s="150" t="s">
        <v>292</v>
      </c>
      <c r="C338" s="148">
        <v>0</v>
      </c>
    </row>
    <row r="339" s="74" customFormat="1" ht="18" customHeight="1" spans="1:3">
      <c r="A339" s="145">
        <v>2040607</v>
      </c>
      <c r="B339" s="150" t="s">
        <v>293</v>
      </c>
      <c r="C339" s="148">
        <v>13</v>
      </c>
    </row>
    <row r="340" s="74" customFormat="1" ht="18" customHeight="1" spans="1:3">
      <c r="A340" s="145">
        <v>2040608</v>
      </c>
      <c r="B340" s="150" t="s">
        <v>294</v>
      </c>
      <c r="C340" s="148">
        <v>0</v>
      </c>
    </row>
    <row r="341" s="74" customFormat="1" ht="18" customHeight="1" spans="1:3">
      <c r="A341" s="145">
        <v>2040610</v>
      </c>
      <c r="B341" s="150" t="s">
        <v>295</v>
      </c>
      <c r="C341" s="148">
        <v>10</v>
      </c>
    </row>
    <row r="342" s="74" customFormat="1" ht="18" customHeight="1" spans="1:3">
      <c r="A342" s="145">
        <v>2040612</v>
      </c>
      <c r="B342" s="150" t="s">
        <v>296</v>
      </c>
      <c r="C342" s="148">
        <v>5</v>
      </c>
    </row>
    <row r="343" s="74" customFormat="1" ht="18" customHeight="1" spans="1:3">
      <c r="A343" s="145">
        <v>2040613</v>
      </c>
      <c r="B343" s="150" t="s">
        <v>131</v>
      </c>
      <c r="C343" s="148">
        <v>0</v>
      </c>
    </row>
    <row r="344" s="74" customFormat="1" ht="18" customHeight="1" spans="1:3">
      <c r="A344" s="145">
        <v>2040650</v>
      </c>
      <c r="B344" s="150" t="s">
        <v>99</v>
      </c>
      <c r="C344" s="148">
        <v>0</v>
      </c>
    </row>
    <row r="345" s="74" customFormat="1" ht="18" customHeight="1" spans="1:3">
      <c r="A345" s="145">
        <v>2040699</v>
      </c>
      <c r="B345" s="150" t="s">
        <v>297</v>
      </c>
      <c r="C345" s="148">
        <v>0</v>
      </c>
    </row>
    <row r="346" s="74" customFormat="1" ht="18" customHeight="1" spans="1:3">
      <c r="A346" s="145">
        <v>20407</v>
      </c>
      <c r="B346" s="146" t="s">
        <v>298</v>
      </c>
      <c r="C346" s="148">
        <f>SUM(C347:C355)</f>
        <v>0</v>
      </c>
    </row>
    <row r="347" s="74" customFormat="1" ht="18" customHeight="1" spans="1:3">
      <c r="A347" s="145">
        <v>2040701</v>
      </c>
      <c r="B347" s="150" t="s">
        <v>90</v>
      </c>
      <c r="C347" s="148">
        <v>0</v>
      </c>
    </row>
    <row r="348" s="74" customFormat="1" ht="18" customHeight="1" spans="1:3">
      <c r="A348" s="145">
        <v>2040702</v>
      </c>
      <c r="B348" s="150" t="s">
        <v>91</v>
      </c>
      <c r="C348" s="148">
        <v>0</v>
      </c>
    </row>
    <row r="349" s="74" customFormat="1" ht="18" customHeight="1" spans="1:3">
      <c r="A349" s="145">
        <v>2040703</v>
      </c>
      <c r="B349" s="150" t="s">
        <v>92</v>
      </c>
      <c r="C349" s="148">
        <v>0</v>
      </c>
    </row>
    <row r="350" s="74" customFormat="1" ht="18" customHeight="1" spans="1:3">
      <c r="A350" s="145">
        <v>2040704</v>
      </c>
      <c r="B350" s="150" t="s">
        <v>299</v>
      </c>
      <c r="C350" s="148">
        <v>0</v>
      </c>
    </row>
    <row r="351" s="74" customFormat="1" ht="18" customHeight="1" spans="1:3">
      <c r="A351" s="145">
        <v>2040705</v>
      </c>
      <c r="B351" s="150" t="s">
        <v>300</v>
      </c>
      <c r="C351" s="148">
        <v>0</v>
      </c>
    </row>
    <row r="352" s="74" customFormat="1" ht="18" customHeight="1" spans="1:3">
      <c r="A352" s="145">
        <v>2040706</v>
      </c>
      <c r="B352" s="150" t="s">
        <v>301</v>
      </c>
      <c r="C352" s="148">
        <v>0</v>
      </c>
    </row>
    <row r="353" s="74" customFormat="1" ht="18" customHeight="1" spans="1:3">
      <c r="A353" s="145">
        <v>2040707</v>
      </c>
      <c r="B353" s="150" t="s">
        <v>131</v>
      </c>
      <c r="C353" s="148">
        <v>0</v>
      </c>
    </row>
    <row r="354" s="74" customFormat="1" ht="18" customHeight="1" spans="1:3">
      <c r="A354" s="145">
        <v>2040750</v>
      </c>
      <c r="B354" s="150" t="s">
        <v>99</v>
      </c>
      <c r="C354" s="148">
        <v>0</v>
      </c>
    </row>
    <row r="355" s="74" customFormat="1" ht="18" customHeight="1" spans="1:3">
      <c r="A355" s="145">
        <v>2040799</v>
      </c>
      <c r="B355" s="150" t="s">
        <v>302</v>
      </c>
      <c r="C355" s="148">
        <v>0</v>
      </c>
    </row>
    <row r="356" s="74" customFormat="1" ht="18" customHeight="1" spans="1:3">
      <c r="A356" s="145">
        <v>20408</v>
      </c>
      <c r="B356" s="146" t="s">
        <v>303</v>
      </c>
      <c r="C356" s="148">
        <f>SUM(C357:C365)</f>
        <v>0</v>
      </c>
    </row>
    <row r="357" s="74" customFormat="1" ht="18" customHeight="1" spans="1:3">
      <c r="A357" s="145">
        <v>2040801</v>
      </c>
      <c r="B357" s="150" t="s">
        <v>90</v>
      </c>
      <c r="C357" s="148">
        <v>0</v>
      </c>
    </row>
    <row r="358" s="74" customFormat="1" ht="18" customHeight="1" spans="1:3">
      <c r="A358" s="145">
        <v>2040802</v>
      </c>
      <c r="B358" s="150" t="s">
        <v>91</v>
      </c>
      <c r="C358" s="148">
        <v>0</v>
      </c>
    </row>
    <row r="359" s="74" customFormat="1" ht="18" customHeight="1" spans="1:3">
      <c r="A359" s="145">
        <v>2040803</v>
      </c>
      <c r="B359" s="150" t="s">
        <v>92</v>
      </c>
      <c r="C359" s="148">
        <v>0</v>
      </c>
    </row>
    <row r="360" s="74" customFormat="1" ht="18" customHeight="1" spans="1:3">
      <c r="A360" s="145">
        <v>2040804</v>
      </c>
      <c r="B360" s="150" t="s">
        <v>304</v>
      </c>
      <c r="C360" s="148">
        <v>0</v>
      </c>
    </row>
    <row r="361" s="74" customFormat="1" ht="18" customHeight="1" spans="1:3">
      <c r="A361" s="145">
        <v>2040805</v>
      </c>
      <c r="B361" s="150" t="s">
        <v>305</v>
      </c>
      <c r="C361" s="148">
        <v>0</v>
      </c>
    </row>
    <row r="362" s="74" customFormat="1" ht="18" customHeight="1" spans="1:3">
      <c r="A362" s="145">
        <v>2040806</v>
      </c>
      <c r="B362" s="150" t="s">
        <v>306</v>
      </c>
      <c r="C362" s="148">
        <v>0</v>
      </c>
    </row>
    <row r="363" s="74" customFormat="1" ht="18" customHeight="1" spans="1:3">
      <c r="A363" s="145">
        <v>2040807</v>
      </c>
      <c r="B363" s="150" t="s">
        <v>131</v>
      </c>
      <c r="C363" s="148">
        <v>0</v>
      </c>
    </row>
    <row r="364" s="74" customFormat="1" ht="18" customHeight="1" spans="1:3">
      <c r="A364" s="145">
        <v>2040850</v>
      </c>
      <c r="B364" s="150" t="s">
        <v>99</v>
      </c>
      <c r="C364" s="148">
        <v>0</v>
      </c>
    </row>
    <row r="365" s="74" customFormat="1" ht="18" customHeight="1" spans="1:3">
      <c r="A365" s="145">
        <v>2040899</v>
      </c>
      <c r="B365" s="150" t="s">
        <v>307</v>
      </c>
      <c r="C365" s="148">
        <v>0</v>
      </c>
    </row>
    <row r="366" s="74" customFormat="1" ht="18" customHeight="1" spans="1:3">
      <c r="A366" s="151">
        <v>20409</v>
      </c>
      <c r="B366" s="153" t="s">
        <v>308</v>
      </c>
      <c r="C366" s="149">
        <f>SUM(C367:C373)</f>
        <v>0</v>
      </c>
    </row>
    <row r="367" s="74" customFormat="1" ht="18" customHeight="1" spans="1:3">
      <c r="A367" s="145">
        <v>2040901</v>
      </c>
      <c r="B367" s="150" t="s">
        <v>90</v>
      </c>
      <c r="C367" s="148">
        <v>0</v>
      </c>
    </row>
    <row r="368" s="74" customFormat="1" ht="18" customHeight="1" spans="1:3">
      <c r="A368" s="145">
        <v>2040902</v>
      </c>
      <c r="B368" s="150" t="s">
        <v>91</v>
      </c>
      <c r="C368" s="148">
        <v>0</v>
      </c>
    </row>
    <row r="369" s="74" customFormat="1" ht="18" customHeight="1" spans="1:3">
      <c r="A369" s="145">
        <v>2040903</v>
      </c>
      <c r="B369" s="150" t="s">
        <v>92</v>
      </c>
      <c r="C369" s="148">
        <v>0</v>
      </c>
    </row>
    <row r="370" s="74" customFormat="1" ht="18" customHeight="1" spans="1:3">
      <c r="A370" s="145">
        <v>2040904</v>
      </c>
      <c r="B370" s="150" t="s">
        <v>309</v>
      </c>
      <c r="C370" s="148">
        <v>0</v>
      </c>
    </row>
    <row r="371" s="74" customFormat="1" ht="18" customHeight="1" spans="1:3">
      <c r="A371" s="145">
        <v>2040905</v>
      </c>
      <c r="B371" s="150" t="s">
        <v>310</v>
      </c>
      <c r="C371" s="148">
        <v>0</v>
      </c>
    </row>
    <row r="372" s="74" customFormat="1" ht="18" customHeight="1" spans="1:3">
      <c r="A372" s="145">
        <v>2040950</v>
      </c>
      <c r="B372" s="150" t="s">
        <v>99</v>
      </c>
      <c r="C372" s="148">
        <v>0</v>
      </c>
    </row>
    <row r="373" s="74" customFormat="1" ht="18" customHeight="1" spans="1:3">
      <c r="A373" s="145">
        <v>2040999</v>
      </c>
      <c r="B373" s="150" t="s">
        <v>311</v>
      </c>
      <c r="C373" s="148">
        <v>0</v>
      </c>
    </row>
    <row r="374" s="74" customFormat="1" ht="18" customHeight="1" spans="1:3">
      <c r="A374" s="145">
        <v>20410</v>
      </c>
      <c r="B374" s="146" t="s">
        <v>312</v>
      </c>
      <c r="C374" s="148">
        <f>SUM(C375:C379)</f>
        <v>0</v>
      </c>
    </row>
    <row r="375" s="74" customFormat="1" ht="18" customHeight="1" spans="1:3">
      <c r="A375" s="145">
        <v>2041001</v>
      </c>
      <c r="B375" s="150" t="s">
        <v>90</v>
      </c>
      <c r="C375" s="148">
        <v>0</v>
      </c>
    </row>
    <row r="376" s="74" customFormat="1" ht="18" customHeight="1" spans="1:3">
      <c r="A376" s="145">
        <v>2041002</v>
      </c>
      <c r="B376" s="150" t="s">
        <v>91</v>
      </c>
      <c r="C376" s="148">
        <v>0</v>
      </c>
    </row>
    <row r="377" s="74" customFormat="1" ht="18" customHeight="1" spans="1:3">
      <c r="A377" s="145">
        <v>2041006</v>
      </c>
      <c r="B377" s="150" t="s">
        <v>131</v>
      </c>
      <c r="C377" s="148">
        <v>0</v>
      </c>
    </row>
    <row r="378" s="74" customFormat="1" ht="18" customHeight="1" spans="1:3">
      <c r="A378" s="145">
        <v>2041007</v>
      </c>
      <c r="B378" s="150" t="s">
        <v>313</v>
      </c>
      <c r="C378" s="148">
        <v>0</v>
      </c>
    </row>
    <row r="379" s="74" customFormat="1" ht="18" customHeight="1" spans="1:3">
      <c r="A379" s="145">
        <v>2041099</v>
      </c>
      <c r="B379" s="150" t="s">
        <v>314</v>
      </c>
      <c r="C379" s="148">
        <v>0</v>
      </c>
    </row>
    <row r="380" s="74" customFormat="1" ht="18" customHeight="1" spans="1:3">
      <c r="A380" s="145">
        <v>20499</v>
      </c>
      <c r="B380" s="146" t="s">
        <v>315</v>
      </c>
      <c r="C380" s="148">
        <f>C381+C382</f>
        <v>0</v>
      </c>
    </row>
    <row r="381" s="74" customFormat="1" ht="18" customHeight="1" spans="1:3">
      <c r="A381" s="145">
        <v>2049902</v>
      </c>
      <c r="B381" s="150" t="s">
        <v>316</v>
      </c>
      <c r="C381" s="148">
        <v>0</v>
      </c>
    </row>
    <row r="382" s="74" customFormat="1" ht="18" customHeight="1" spans="1:3">
      <c r="A382" s="145">
        <v>2049999</v>
      </c>
      <c r="B382" s="150" t="s">
        <v>317</v>
      </c>
      <c r="C382" s="148">
        <v>0</v>
      </c>
    </row>
    <row r="383" s="74" customFormat="1" ht="18" customHeight="1" spans="1:3">
      <c r="A383" s="145">
        <v>205</v>
      </c>
      <c r="B383" s="146" t="s">
        <v>318</v>
      </c>
      <c r="C383" s="148">
        <f>C384+C389+C396+C402+C408+C412+C416+C420+C426+C433</f>
        <v>64370.94</v>
      </c>
    </row>
    <row r="384" s="74" customFormat="1" ht="18" customHeight="1" spans="1:3">
      <c r="A384" s="145">
        <v>20501</v>
      </c>
      <c r="B384" s="146" t="s">
        <v>319</v>
      </c>
      <c r="C384" s="148">
        <f>SUM(C385:C388)</f>
        <v>362.53</v>
      </c>
    </row>
    <row r="385" s="74" customFormat="1" ht="18" customHeight="1" spans="1:3">
      <c r="A385" s="145">
        <v>2050101</v>
      </c>
      <c r="B385" s="150" t="s">
        <v>90</v>
      </c>
      <c r="C385" s="148">
        <v>239.13</v>
      </c>
    </row>
    <row r="386" s="74" customFormat="1" ht="18" customHeight="1" spans="1:3">
      <c r="A386" s="145">
        <v>2050102</v>
      </c>
      <c r="B386" s="150" t="s">
        <v>91</v>
      </c>
      <c r="C386" s="148">
        <v>0</v>
      </c>
    </row>
    <row r="387" s="74" customFormat="1" ht="18" customHeight="1" spans="1:3">
      <c r="A387" s="145">
        <v>2050103</v>
      </c>
      <c r="B387" s="150" t="s">
        <v>92</v>
      </c>
      <c r="C387" s="148">
        <v>123.4</v>
      </c>
    </row>
    <row r="388" s="74" customFormat="1" ht="18" customHeight="1" spans="1:3">
      <c r="A388" s="145">
        <v>2050199</v>
      </c>
      <c r="B388" s="150" t="s">
        <v>320</v>
      </c>
      <c r="C388" s="148">
        <v>0</v>
      </c>
    </row>
    <row r="389" s="74" customFormat="1" ht="18" customHeight="1" spans="1:3">
      <c r="A389" s="145">
        <v>20502</v>
      </c>
      <c r="B389" s="146" t="s">
        <v>321</v>
      </c>
      <c r="C389" s="148">
        <f>SUM(C390:C395)</f>
        <v>58454.21</v>
      </c>
    </row>
    <row r="390" s="74" customFormat="1" ht="18" customHeight="1" spans="1:3">
      <c r="A390" s="145">
        <v>2050201</v>
      </c>
      <c r="B390" s="150" t="s">
        <v>322</v>
      </c>
      <c r="C390" s="148">
        <v>2138.54</v>
      </c>
    </row>
    <row r="391" s="74" customFormat="1" ht="18" customHeight="1" spans="1:3">
      <c r="A391" s="145">
        <v>2050202</v>
      </c>
      <c r="B391" s="150" t="s">
        <v>323</v>
      </c>
      <c r="C391" s="148">
        <v>23586.01</v>
      </c>
    </row>
    <row r="392" s="74" customFormat="1" ht="18" customHeight="1" spans="1:3">
      <c r="A392" s="145">
        <v>2050203</v>
      </c>
      <c r="B392" s="150" t="s">
        <v>324</v>
      </c>
      <c r="C392" s="148">
        <v>5968.31</v>
      </c>
    </row>
    <row r="393" s="74" customFormat="1" ht="18" customHeight="1" spans="1:3">
      <c r="A393" s="145">
        <v>2050204</v>
      </c>
      <c r="B393" s="150" t="s">
        <v>325</v>
      </c>
      <c r="C393" s="148">
        <v>11793.4</v>
      </c>
    </row>
    <row r="394" s="74" customFormat="1" ht="18" customHeight="1" spans="1:3">
      <c r="A394" s="145">
        <v>2050205</v>
      </c>
      <c r="B394" s="150" t="s">
        <v>326</v>
      </c>
      <c r="C394" s="148">
        <v>0</v>
      </c>
    </row>
    <row r="395" s="74" customFormat="1" ht="18" customHeight="1" spans="1:3">
      <c r="A395" s="145">
        <v>2050299</v>
      </c>
      <c r="B395" s="150" t="s">
        <v>327</v>
      </c>
      <c r="C395" s="148">
        <v>14967.95</v>
      </c>
    </row>
    <row r="396" s="74" customFormat="1" ht="18" customHeight="1" spans="1:3">
      <c r="A396" s="145">
        <v>20503</v>
      </c>
      <c r="B396" s="146" t="s">
        <v>328</v>
      </c>
      <c r="C396" s="148">
        <f>SUM(C397:C401)</f>
        <v>2706.76</v>
      </c>
    </row>
    <row r="397" s="74" customFormat="1" ht="18" customHeight="1" spans="1:3">
      <c r="A397" s="145">
        <v>2050301</v>
      </c>
      <c r="B397" s="150" t="s">
        <v>329</v>
      </c>
      <c r="C397" s="148">
        <v>0</v>
      </c>
    </row>
    <row r="398" s="74" customFormat="1" ht="18" customHeight="1" spans="1:3">
      <c r="A398" s="145">
        <v>2050302</v>
      </c>
      <c r="B398" s="150" t="s">
        <v>330</v>
      </c>
      <c r="C398" s="148">
        <v>2706.76</v>
      </c>
    </row>
    <row r="399" s="74" customFormat="1" ht="18" customHeight="1" spans="1:3">
      <c r="A399" s="145">
        <v>2050303</v>
      </c>
      <c r="B399" s="150" t="s">
        <v>331</v>
      </c>
      <c r="C399" s="148">
        <v>0</v>
      </c>
    </row>
    <row r="400" s="74" customFormat="1" ht="18" customHeight="1" spans="1:3">
      <c r="A400" s="145">
        <v>2050305</v>
      </c>
      <c r="B400" s="150" t="s">
        <v>332</v>
      </c>
      <c r="C400" s="148">
        <v>0</v>
      </c>
    </row>
    <row r="401" s="74" customFormat="1" ht="18" customHeight="1" spans="1:3">
      <c r="A401" s="145">
        <v>2050399</v>
      </c>
      <c r="B401" s="150" t="s">
        <v>333</v>
      </c>
      <c r="C401" s="148">
        <v>0</v>
      </c>
    </row>
    <row r="402" s="74" customFormat="1" ht="18" customHeight="1" spans="1:3">
      <c r="A402" s="145">
        <v>20504</v>
      </c>
      <c r="B402" s="146" t="s">
        <v>334</v>
      </c>
      <c r="C402" s="148">
        <f>SUM(C403:C407)</f>
        <v>0</v>
      </c>
    </row>
    <row r="403" s="74" customFormat="1" ht="18" customHeight="1" spans="1:3">
      <c r="A403" s="145">
        <v>2050401</v>
      </c>
      <c r="B403" s="150" t="s">
        <v>335</v>
      </c>
      <c r="C403" s="148">
        <v>0</v>
      </c>
    </row>
    <row r="404" s="74" customFormat="1" ht="18" customHeight="1" spans="1:3">
      <c r="A404" s="145">
        <v>2050402</v>
      </c>
      <c r="B404" s="150" t="s">
        <v>336</v>
      </c>
      <c r="C404" s="148">
        <v>0</v>
      </c>
    </row>
    <row r="405" s="74" customFormat="1" ht="18" customHeight="1" spans="1:3">
      <c r="A405" s="145">
        <v>2050403</v>
      </c>
      <c r="B405" s="150" t="s">
        <v>337</v>
      </c>
      <c r="C405" s="148">
        <v>0</v>
      </c>
    </row>
    <row r="406" s="74" customFormat="1" ht="18" customHeight="1" spans="1:3">
      <c r="A406" s="145">
        <v>2050404</v>
      </c>
      <c r="B406" s="150" t="s">
        <v>338</v>
      </c>
      <c r="C406" s="148">
        <v>0</v>
      </c>
    </row>
    <row r="407" s="74" customFormat="1" ht="18" customHeight="1" spans="1:3">
      <c r="A407" s="145">
        <v>2050499</v>
      </c>
      <c r="B407" s="150" t="s">
        <v>339</v>
      </c>
      <c r="C407" s="148">
        <v>0</v>
      </c>
    </row>
    <row r="408" s="74" customFormat="1" ht="18" customHeight="1" spans="1:3">
      <c r="A408" s="145">
        <v>20505</v>
      </c>
      <c r="B408" s="146" t="s">
        <v>340</v>
      </c>
      <c r="C408" s="148">
        <f>SUM(C409:C411)</f>
        <v>0</v>
      </c>
    </row>
    <row r="409" s="74" customFormat="1" ht="18" customHeight="1" spans="1:3">
      <c r="A409" s="145">
        <v>2050501</v>
      </c>
      <c r="B409" s="150" t="s">
        <v>341</v>
      </c>
      <c r="C409" s="148">
        <v>0</v>
      </c>
    </row>
    <row r="410" s="74" customFormat="1" ht="18" customHeight="1" spans="1:3">
      <c r="A410" s="145">
        <v>2050502</v>
      </c>
      <c r="B410" s="150" t="s">
        <v>342</v>
      </c>
      <c r="C410" s="148">
        <v>0</v>
      </c>
    </row>
    <row r="411" s="74" customFormat="1" ht="18" customHeight="1" spans="1:3">
      <c r="A411" s="145">
        <v>2050599</v>
      </c>
      <c r="B411" s="150" t="s">
        <v>343</v>
      </c>
      <c r="C411" s="148">
        <v>0</v>
      </c>
    </row>
    <row r="412" s="74" customFormat="1" ht="18" customHeight="1" spans="1:3">
      <c r="A412" s="145">
        <v>20506</v>
      </c>
      <c r="B412" s="146" t="s">
        <v>344</v>
      </c>
      <c r="C412" s="148">
        <f>SUM(C413:C415)</f>
        <v>0</v>
      </c>
    </row>
    <row r="413" s="74" customFormat="1" ht="18" customHeight="1" spans="1:3">
      <c r="A413" s="145">
        <v>2050601</v>
      </c>
      <c r="B413" s="150" t="s">
        <v>345</v>
      </c>
      <c r="C413" s="148">
        <v>0</v>
      </c>
    </row>
    <row r="414" s="74" customFormat="1" ht="18" customHeight="1" spans="1:3">
      <c r="A414" s="145">
        <v>2050602</v>
      </c>
      <c r="B414" s="150" t="s">
        <v>346</v>
      </c>
      <c r="C414" s="148">
        <v>0</v>
      </c>
    </row>
    <row r="415" s="74" customFormat="1" ht="18" customHeight="1" spans="1:3">
      <c r="A415" s="145">
        <v>2050699</v>
      </c>
      <c r="B415" s="150" t="s">
        <v>347</v>
      </c>
      <c r="C415" s="148">
        <v>0</v>
      </c>
    </row>
    <row r="416" s="74" customFormat="1" ht="18" customHeight="1" spans="1:3">
      <c r="A416" s="145">
        <v>20507</v>
      </c>
      <c r="B416" s="146" t="s">
        <v>348</v>
      </c>
      <c r="C416" s="148">
        <f>SUM(C417:C419)</f>
        <v>396.05</v>
      </c>
    </row>
    <row r="417" s="74" customFormat="1" ht="18" customHeight="1" spans="1:3">
      <c r="A417" s="145">
        <v>2050701</v>
      </c>
      <c r="B417" s="150" t="s">
        <v>349</v>
      </c>
      <c r="C417" s="148">
        <v>396.05</v>
      </c>
    </row>
    <row r="418" s="74" customFormat="1" ht="18" customHeight="1" spans="1:3">
      <c r="A418" s="145">
        <v>2050702</v>
      </c>
      <c r="B418" s="150" t="s">
        <v>350</v>
      </c>
      <c r="C418" s="148">
        <v>0</v>
      </c>
    </row>
    <row r="419" s="74" customFormat="1" ht="18" customHeight="1" spans="1:3">
      <c r="A419" s="145">
        <v>2050799</v>
      </c>
      <c r="B419" s="150" t="s">
        <v>351</v>
      </c>
      <c r="C419" s="148">
        <v>0</v>
      </c>
    </row>
    <row r="420" s="74" customFormat="1" ht="18" customHeight="1" spans="1:3">
      <c r="A420" s="145">
        <v>20508</v>
      </c>
      <c r="B420" s="146" t="s">
        <v>352</v>
      </c>
      <c r="C420" s="148">
        <f>SUM(C421:C425)</f>
        <v>722.45</v>
      </c>
    </row>
    <row r="421" s="74" customFormat="1" ht="18" customHeight="1" spans="1:3">
      <c r="A421" s="145">
        <v>2050801</v>
      </c>
      <c r="B421" s="150" t="s">
        <v>353</v>
      </c>
      <c r="C421" s="148">
        <v>495.33</v>
      </c>
    </row>
    <row r="422" s="74" customFormat="1" ht="18" customHeight="1" spans="1:3">
      <c r="A422" s="145">
        <v>2050802</v>
      </c>
      <c r="B422" s="150" t="s">
        <v>354</v>
      </c>
      <c r="C422" s="148">
        <v>227.12</v>
      </c>
    </row>
    <row r="423" s="74" customFormat="1" ht="18" customHeight="1" spans="1:3">
      <c r="A423" s="145">
        <v>2050803</v>
      </c>
      <c r="B423" s="150" t="s">
        <v>355</v>
      </c>
      <c r="C423" s="148">
        <v>0</v>
      </c>
    </row>
    <row r="424" s="74" customFormat="1" ht="18" customHeight="1" spans="1:3">
      <c r="A424" s="145">
        <v>2050804</v>
      </c>
      <c r="B424" s="150" t="s">
        <v>356</v>
      </c>
      <c r="C424" s="148">
        <v>0</v>
      </c>
    </row>
    <row r="425" s="74" customFormat="1" ht="18" customHeight="1" spans="1:3">
      <c r="A425" s="145">
        <v>2050899</v>
      </c>
      <c r="B425" s="150" t="s">
        <v>357</v>
      </c>
      <c r="C425" s="148">
        <v>0</v>
      </c>
    </row>
    <row r="426" s="74" customFormat="1" ht="18" customHeight="1" spans="1:3">
      <c r="A426" s="145">
        <v>20509</v>
      </c>
      <c r="B426" s="146" t="s">
        <v>358</v>
      </c>
      <c r="C426" s="148">
        <f>SUM(C427:C432)</f>
        <v>1650</v>
      </c>
    </row>
    <row r="427" s="74" customFormat="1" ht="18" customHeight="1" spans="1:3">
      <c r="A427" s="145">
        <v>2050901</v>
      </c>
      <c r="B427" s="150" t="s">
        <v>359</v>
      </c>
      <c r="C427" s="148">
        <v>0</v>
      </c>
    </row>
    <row r="428" s="74" customFormat="1" ht="18" customHeight="1" spans="1:3">
      <c r="A428" s="145">
        <v>2050902</v>
      </c>
      <c r="B428" s="150" t="s">
        <v>360</v>
      </c>
      <c r="C428" s="148">
        <v>0</v>
      </c>
    </row>
    <row r="429" s="74" customFormat="1" ht="18" customHeight="1" spans="1:3">
      <c r="A429" s="145">
        <v>2050903</v>
      </c>
      <c r="B429" s="150" t="s">
        <v>361</v>
      </c>
      <c r="C429" s="148">
        <v>0</v>
      </c>
    </row>
    <row r="430" s="74" customFormat="1" ht="18" customHeight="1" spans="1:3">
      <c r="A430" s="145">
        <v>2050904</v>
      </c>
      <c r="B430" s="150" t="s">
        <v>362</v>
      </c>
      <c r="C430" s="148">
        <v>0</v>
      </c>
    </row>
    <row r="431" s="74" customFormat="1" ht="18" customHeight="1" spans="1:3">
      <c r="A431" s="145">
        <v>2050905</v>
      </c>
      <c r="B431" s="150" t="s">
        <v>363</v>
      </c>
      <c r="C431" s="148">
        <v>0</v>
      </c>
    </row>
    <row r="432" s="74" customFormat="1" ht="18" customHeight="1" spans="1:3">
      <c r="A432" s="145">
        <v>2050999</v>
      </c>
      <c r="B432" s="150" t="s">
        <v>364</v>
      </c>
      <c r="C432" s="148">
        <v>1650</v>
      </c>
    </row>
    <row r="433" s="74" customFormat="1" ht="18" customHeight="1" spans="1:3">
      <c r="A433" s="145">
        <v>20599</v>
      </c>
      <c r="B433" s="146" t="s">
        <v>365</v>
      </c>
      <c r="C433" s="148">
        <f>C434</f>
        <v>78.94</v>
      </c>
    </row>
    <row r="434" s="74" customFormat="1" ht="18" customHeight="1" spans="1:3">
      <c r="A434" s="145">
        <v>2059999</v>
      </c>
      <c r="B434" s="150" t="s">
        <v>366</v>
      </c>
      <c r="C434" s="148">
        <v>78.94</v>
      </c>
    </row>
    <row r="435" s="74" customFormat="1" ht="18" customHeight="1" spans="1:3">
      <c r="A435" s="145">
        <v>206</v>
      </c>
      <c r="B435" s="146" t="s">
        <v>367</v>
      </c>
      <c r="C435" s="148">
        <f>SUM(C436,C441,C450,C456,C461,C466,C471,C478,C482,C486)</f>
        <v>368.201649</v>
      </c>
    </row>
    <row r="436" s="74" customFormat="1" ht="18" customHeight="1" spans="1:3">
      <c r="A436" s="145">
        <v>20601</v>
      </c>
      <c r="B436" s="146" t="s">
        <v>368</v>
      </c>
      <c r="C436" s="148">
        <f>SUM(C437:C440)</f>
        <v>0</v>
      </c>
    </row>
    <row r="437" s="74" customFormat="1" ht="18" customHeight="1" spans="1:3">
      <c r="A437" s="145">
        <v>2060101</v>
      </c>
      <c r="B437" s="150" t="s">
        <v>90</v>
      </c>
      <c r="C437" s="148">
        <v>0</v>
      </c>
    </row>
    <row r="438" s="74" customFormat="1" ht="18" customHeight="1" spans="1:3">
      <c r="A438" s="145">
        <v>2060102</v>
      </c>
      <c r="B438" s="150" t="s">
        <v>91</v>
      </c>
      <c r="C438" s="148">
        <v>0</v>
      </c>
    </row>
    <row r="439" s="74" customFormat="1" ht="18" customHeight="1" spans="1:3">
      <c r="A439" s="145">
        <v>2060103</v>
      </c>
      <c r="B439" s="150" t="s">
        <v>92</v>
      </c>
      <c r="C439" s="148">
        <v>0</v>
      </c>
    </row>
    <row r="440" s="74" customFormat="1" ht="18" customHeight="1" spans="1:3">
      <c r="A440" s="145">
        <v>2060199</v>
      </c>
      <c r="B440" s="150" t="s">
        <v>369</v>
      </c>
      <c r="C440" s="148">
        <v>0</v>
      </c>
    </row>
    <row r="441" s="74" customFormat="1" ht="18" customHeight="1" spans="1:3">
      <c r="A441" s="145">
        <v>20602</v>
      </c>
      <c r="B441" s="146" t="s">
        <v>370</v>
      </c>
      <c r="C441" s="148">
        <f>SUM(C442:C449)</f>
        <v>0</v>
      </c>
    </row>
    <row r="442" s="74" customFormat="1" ht="18" customHeight="1" spans="1:3">
      <c r="A442" s="145">
        <v>2060201</v>
      </c>
      <c r="B442" s="150" t="s">
        <v>371</v>
      </c>
      <c r="C442" s="148">
        <v>0</v>
      </c>
    </row>
    <row r="443" s="74" customFormat="1" ht="18" customHeight="1" spans="1:3">
      <c r="A443" s="145">
        <v>2060203</v>
      </c>
      <c r="B443" s="150" t="s">
        <v>372</v>
      </c>
      <c r="C443" s="148">
        <v>0</v>
      </c>
    </row>
    <row r="444" s="74" customFormat="1" ht="18" customHeight="1" spans="1:3">
      <c r="A444" s="145">
        <v>2060204</v>
      </c>
      <c r="B444" s="150" t="s">
        <v>373</v>
      </c>
      <c r="C444" s="148">
        <v>0</v>
      </c>
    </row>
    <row r="445" s="74" customFormat="1" ht="18" customHeight="1" spans="1:3">
      <c r="A445" s="145">
        <v>2060205</v>
      </c>
      <c r="B445" s="150" t="s">
        <v>374</v>
      </c>
      <c r="C445" s="148">
        <v>0</v>
      </c>
    </row>
    <row r="446" s="74" customFormat="1" ht="18" customHeight="1" spans="1:3">
      <c r="A446" s="145">
        <v>2060206</v>
      </c>
      <c r="B446" s="150" t="s">
        <v>375</v>
      </c>
      <c r="C446" s="148">
        <v>0</v>
      </c>
    </row>
    <row r="447" s="74" customFormat="1" ht="18" customHeight="1" spans="1:3">
      <c r="A447" s="145">
        <v>2060207</v>
      </c>
      <c r="B447" s="150" t="s">
        <v>376</v>
      </c>
      <c r="C447" s="148">
        <v>0</v>
      </c>
    </row>
    <row r="448" s="74" customFormat="1" ht="18" customHeight="1" spans="1:3">
      <c r="A448" s="145">
        <v>2060208</v>
      </c>
      <c r="B448" s="150" t="s">
        <v>377</v>
      </c>
      <c r="C448" s="148">
        <v>0</v>
      </c>
    </row>
    <row r="449" s="74" customFormat="1" ht="18" customHeight="1" spans="1:3">
      <c r="A449" s="145">
        <v>2060299</v>
      </c>
      <c r="B449" s="150" t="s">
        <v>378</v>
      </c>
      <c r="C449" s="148">
        <v>0</v>
      </c>
    </row>
    <row r="450" s="74" customFormat="1" ht="18" customHeight="1" spans="1:3">
      <c r="A450" s="145">
        <v>20603</v>
      </c>
      <c r="B450" s="146" t="s">
        <v>379</v>
      </c>
      <c r="C450" s="148">
        <f>SUM(C451:C455)</f>
        <v>187.99</v>
      </c>
    </row>
    <row r="451" s="74" customFormat="1" ht="18" customHeight="1" spans="1:3">
      <c r="A451" s="145">
        <v>2060301</v>
      </c>
      <c r="B451" s="150" t="s">
        <v>371</v>
      </c>
      <c r="C451" s="148">
        <v>0</v>
      </c>
    </row>
    <row r="452" s="74" customFormat="1" ht="18" customHeight="1" spans="1:3">
      <c r="A452" s="145">
        <v>2060302</v>
      </c>
      <c r="B452" s="150" t="s">
        <v>380</v>
      </c>
      <c r="C452" s="148">
        <v>37.99</v>
      </c>
    </row>
    <row r="453" s="74" customFormat="1" ht="18" customHeight="1" spans="1:3">
      <c r="A453" s="154">
        <v>2060303</v>
      </c>
      <c r="B453" s="155" t="s">
        <v>381</v>
      </c>
      <c r="C453" s="148">
        <v>0</v>
      </c>
    </row>
    <row r="454" s="74" customFormat="1" ht="18" customHeight="1" spans="1:3">
      <c r="A454" s="145">
        <v>2060304</v>
      </c>
      <c r="B454" s="150" t="s">
        <v>382</v>
      </c>
      <c r="C454" s="148">
        <v>0</v>
      </c>
    </row>
    <row r="455" s="74" customFormat="1" ht="18" customHeight="1" spans="1:3">
      <c r="A455" s="145">
        <v>2060399</v>
      </c>
      <c r="B455" s="150" t="s">
        <v>383</v>
      </c>
      <c r="C455" s="148">
        <v>150</v>
      </c>
    </row>
    <row r="456" s="74" customFormat="1" ht="18" customHeight="1" spans="1:3">
      <c r="A456" s="145">
        <v>20604</v>
      </c>
      <c r="B456" s="146" t="s">
        <v>384</v>
      </c>
      <c r="C456" s="148">
        <f>SUM(C457:C460)</f>
        <v>0</v>
      </c>
    </row>
    <row r="457" s="74" customFormat="1" ht="18" customHeight="1" spans="1:3">
      <c r="A457" s="145">
        <v>2060401</v>
      </c>
      <c r="B457" s="150" t="s">
        <v>371</v>
      </c>
      <c r="C457" s="148">
        <v>0</v>
      </c>
    </row>
    <row r="458" s="74" customFormat="1" ht="18" customHeight="1" spans="1:3">
      <c r="A458" s="145">
        <v>2060404</v>
      </c>
      <c r="B458" s="150" t="s">
        <v>385</v>
      </c>
      <c r="C458" s="148">
        <v>0</v>
      </c>
    </row>
    <row r="459" s="74" customFormat="1" ht="18" customHeight="1" spans="1:3">
      <c r="A459" s="145">
        <v>2060405</v>
      </c>
      <c r="B459" s="150" t="s">
        <v>386</v>
      </c>
      <c r="C459" s="148">
        <v>0</v>
      </c>
    </row>
    <row r="460" s="74" customFormat="1" ht="18" customHeight="1" spans="1:3">
      <c r="A460" s="145">
        <v>2060499</v>
      </c>
      <c r="B460" s="150" t="s">
        <v>387</v>
      </c>
      <c r="C460" s="148">
        <v>0</v>
      </c>
    </row>
    <row r="461" s="74" customFormat="1" ht="18" customHeight="1" spans="1:3">
      <c r="A461" s="145">
        <v>20605</v>
      </c>
      <c r="B461" s="146" t="s">
        <v>388</v>
      </c>
      <c r="C461" s="148">
        <f>SUM(C462:C465)</f>
        <v>0</v>
      </c>
    </row>
    <row r="462" s="74" customFormat="1" ht="18" customHeight="1" spans="1:3">
      <c r="A462" s="145">
        <v>2060501</v>
      </c>
      <c r="B462" s="150" t="s">
        <v>371</v>
      </c>
      <c r="C462" s="148">
        <v>0</v>
      </c>
    </row>
    <row r="463" s="74" customFormat="1" ht="18" customHeight="1" spans="1:3">
      <c r="A463" s="145">
        <v>2060502</v>
      </c>
      <c r="B463" s="150" t="s">
        <v>389</v>
      </c>
      <c r="C463" s="148">
        <v>0</v>
      </c>
    </row>
    <row r="464" s="74" customFormat="1" ht="18" customHeight="1" spans="1:3">
      <c r="A464" s="145">
        <v>2060503</v>
      </c>
      <c r="B464" s="150" t="s">
        <v>390</v>
      </c>
      <c r="C464" s="148">
        <v>0</v>
      </c>
    </row>
    <row r="465" s="74" customFormat="1" ht="18" customHeight="1" spans="1:3">
      <c r="A465" s="145">
        <v>2060599</v>
      </c>
      <c r="B465" s="150" t="s">
        <v>391</v>
      </c>
      <c r="C465" s="148">
        <v>0</v>
      </c>
    </row>
    <row r="466" s="74" customFormat="1" ht="18" customHeight="1" spans="1:3">
      <c r="A466" s="145">
        <v>20606</v>
      </c>
      <c r="B466" s="146" t="s">
        <v>392</v>
      </c>
      <c r="C466" s="148">
        <f>SUM(C467:C470)</f>
        <v>0</v>
      </c>
    </row>
    <row r="467" s="74" customFormat="1" ht="18" customHeight="1" spans="1:3">
      <c r="A467" s="145">
        <v>2060601</v>
      </c>
      <c r="B467" s="150" t="s">
        <v>393</v>
      </c>
      <c r="C467" s="148">
        <v>0</v>
      </c>
    </row>
    <row r="468" s="74" customFormat="1" ht="18" customHeight="1" spans="1:3">
      <c r="A468" s="145">
        <v>2060602</v>
      </c>
      <c r="B468" s="150" t="s">
        <v>394</v>
      </c>
      <c r="C468" s="148">
        <v>0</v>
      </c>
    </row>
    <row r="469" s="74" customFormat="1" ht="18" customHeight="1" spans="1:3">
      <c r="A469" s="145">
        <v>2060603</v>
      </c>
      <c r="B469" s="150" t="s">
        <v>395</v>
      </c>
      <c r="C469" s="148">
        <v>0</v>
      </c>
    </row>
    <row r="470" s="74" customFormat="1" ht="18" customHeight="1" spans="1:3">
      <c r="A470" s="145">
        <v>2060699</v>
      </c>
      <c r="B470" s="150" t="s">
        <v>396</v>
      </c>
      <c r="C470" s="148">
        <v>0</v>
      </c>
    </row>
    <row r="471" s="74" customFormat="1" ht="18" customHeight="1" spans="1:3">
      <c r="A471" s="145">
        <v>20607</v>
      </c>
      <c r="B471" s="146" t="s">
        <v>397</v>
      </c>
      <c r="C471" s="148">
        <f>SUM(C472:C477)</f>
        <v>180.211649</v>
      </c>
    </row>
    <row r="472" s="74" customFormat="1" ht="18" customHeight="1" spans="1:3">
      <c r="A472" s="145">
        <v>2060701</v>
      </c>
      <c r="B472" s="150" t="s">
        <v>371</v>
      </c>
      <c r="C472" s="148">
        <v>41.58</v>
      </c>
    </row>
    <row r="473" s="74" customFormat="1" ht="18" customHeight="1" spans="1:3">
      <c r="A473" s="145">
        <v>2060702</v>
      </c>
      <c r="B473" s="150" t="s">
        <v>398</v>
      </c>
      <c r="C473" s="148">
        <v>0</v>
      </c>
    </row>
    <row r="474" s="74" customFormat="1" ht="18" customHeight="1" spans="1:3">
      <c r="A474" s="145">
        <v>2060703</v>
      </c>
      <c r="B474" s="150" t="s">
        <v>399</v>
      </c>
      <c r="C474" s="148">
        <v>0</v>
      </c>
    </row>
    <row r="475" s="74" customFormat="1" ht="18" customHeight="1" spans="1:3">
      <c r="A475" s="145">
        <v>2060704</v>
      </c>
      <c r="B475" s="150" t="s">
        <v>400</v>
      </c>
      <c r="C475" s="148">
        <v>0</v>
      </c>
    </row>
    <row r="476" s="74" customFormat="1" ht="18" customHeight="1" spans="1:3">
      <c r="A476" s="145">
        <v>2060705</v>
      </c>
      <c r="B476" s="150" t="s">
        <v>401</v>
      </c>
      <c r="C476" s="148">
        <v>138.631649</v>
      </c>
    </row>
    <row r="477" s="74" customFormat="1" ht="18" customHeight="1" spans="1:3">
      <c r="A477" s="145">
        <v>2060799</v>
      </c>
      <c r="B477" s="150" t="s">
        <v>402</v>
      </c>
      <c r="C477" s="148">
        <v>0</v>
      </c>
    </row>
    <row r="478" s="74" customFormat="1" ht="18" customHeight="1" spans="1:3">
      <c r="A478" s="145">
        <v>20608</v>
      </c>
      <c r="B478" s="146" t="s">
        <v>403</v>
      </c>
      <c r="C478" s="148">
        <f>SUM(C479:C481)</f>
        <v>0</v>
      </c>
    </row>
    <row r="479" s="74" customFormat="1" ht="18" customHeight="1" spans="1:3">
      <c r="A479" s="145">
        <v>2060801</v>
      </c>
      <c r="B479" s="150" t="s">
        <v>404</v>
      </c>
      <c r="C479" s="148">
        <v>0</v>
      </c>
    </row>
    <row r="480" s="74" customFormat="1" ht="18" customHeight="1" spans="1:3">
      <c r="A480" s="145">
        <v>2060802</v>
      </c>
      <c r="B480" s="150" t="s">
        <v>405</v>
      </c>
      <c r="C480" s="148">
        <v>0</v>
      </c>
    </row>
    <row r="481" s="74" customFormat="1" ht="18" customHeight="1" spans="1:3">
      <c r="A481" s="145">
        <v>2060899</v>
      </c>
      <c r="B481" s="150" t="s">
        <v>406</v>
      </c>
      <c r="C481" s="148">
        <v>0</v>
      </c>
    </row>
    <row r="482" s="74" customFormat="1" ht="18" customHeight="1" spans="1:3">
      <c r="A482" s="145">
        <v>20609</v>
      </c>
      <c r="B482" s="146" t="s">
        <v>407</v>
      </c>
      <c r="C482" s="148">
        <f>C483+C484+C485</f>
        <v>0</v>
      </c>
    </row>
    <row r="483" s="74" customFormat="1" ht="18" customHeight="1" spans="1:3">
      <c r="A483" s="145">
        <v>2060901</v>
      </c>
      <c r="B483" s="150" t="s">
        <v>408</v>
      </c>
      <c r="C483" s="148">
        <v>0</v>
      </c>
    </row>
    <row r="484" s="74" customFormat="1" ht="18" customHeight="1" spans="1:3">
      <c r="A484" s="145">
        <v>2060902</v>
      </c>
      <c r="B484" s="150" t="s">
        <v>409</v>
      </c>
      <c r="C484" s="148">
        <v>0</v>
      </c>
    </row>
    <row r="485" s="74" customFormat="1" ht="18" customHeight="1" spans="1:3">
      <c r="A485" s="145">
        <v>2060999</v>
      </c>
      <c r="B485" s="150" t="s">
        <v>410</v>
      </c>
      <c r="C485" s="148">
        <v>0</v>
      </c>
    </row>
    <row r="486" s="74" customFormat="1" ht="18" customHeight="1" spans="1:3">
      <c r="A486" s="145">
        <v>20699</v>
      </c>
      <c r="B486" s="146" t="s">
        <v>411</v>
      </c>
      <c r="C486" s="148">
        <f>SUM(C487:C490)</f>
        <v>0</v>
      </c>
    </row>
    <row r="487" s="74" customFormat="1" ht="18" customHeight="1" spans="1:3">
      <c r="A487" s="145">
        <v>2069901</v>
      </c>
      <c r="B487" s="150" t="s">
        <v>412</v>
      </c>
      <c r="C487" s="148">
        <v>0</v>
      </c>
    </row>
    <row r="488" s="74" customFormat="1" ht="18" customHeight="1" spans="1:3">
      <c r="A488" s="145">
        <v>2069902</v>
      </c>
      <c r="B488" s="150" t="s">
        <v>413</v>
      </c>
      <c r="C488" s="148">
        <v>0</v>
      </c>
    </row>
    <row r="489" s="74" customFormat="1" ht="18" customHeight="1" spans="1:3">
      <c r="A489" s="145">
        <v>2069903</v>
      </c>
      <c r="B489" s="150" t="s">
        <v>414</v>
      </c>
      <c r="C489" s="148">
        <v>0</v>
      </c>
    </row>
    <row r="490" s="74" customFormat="1" ht="18" customHeight="1" spans="1:3">
      <c r="A490" s="145">
        <v>2069999</v>
      </c>
      <c r="B490" s="150" t="s">
        <v>415</v>
      </c>
      <c r="C490" s="148">
        <v>0</v>
      </c>
    </row>
    <row r="491" s="74" customFormat="1" ht="18" customHeight="1" spans="1:3">
      <c r="A491" s="145">
        <v>207</v>
      </c>
      <c r="B491" s="146" t="s">
        <v>416</v>
      </c>
      <c r="C491" s="148">
        <f>SUM(C492,C508,C516,C527,C536,C544)</f>
        <v>3111.5</v>
      </c>
    </row>
    <row r="492" s="74" customFormat="1" ht="18" customHeight="1" spans="1:3">
      <c r="A492" s="145">
        <v>20701</v>
      </c>
      <c r="B492" s="146" t="s">
        <v>417</v>
      </c>
      <c r="C492" s="148">
        <f>SUM(C493:C507)</f>
        <v>2317.34</v>
      </c>
    </row>
    <row r="493" s="74" customFormat="1" ht="18" customHeight="1" spans="1:3">
      <c r="A493" s="145">
        <v>2070101</v>
      </c>
      <c r="B493" s="150" t="s">
        <v>90</v>
      </c>
      <c r="C493" s="148">
        <v>481.6</v>
      </c>
    </row>
    <row r="494" s="74" customFormat="1" ht="18" customHeight="1" spans="1:3">
      <c r="A494" s="145">
        <v>2070102</v>
      </c>
      <c r="B494" s="150" t="s">
        <v>91</v>
      </c>
      <c r="C494" s="148">
        <v>0</v>
      </c>
    </row>
    <row r="495" s="74" customFormat="1" ht="18" customHeight="1" spans="1:3">
      <c r="A495" s="145">
        <v>2070103</v>
      </c>
      <c r="B495" s="150" t="s">
        <v>92</v>
      </c>
      <c r="C495" s="148">
        <v>0</v>
      </c>
    </row>
    <row r="496" s="74" customFormat="1" ht="18" customHeight="1" spans="1:3">
      <c r="A496" s="145">
        <v>2070104</v>
      </c>
      <c r="B496" s="150" t="s">
        <v>418</v>
      </c>
      <c r="C496" s="148">
        <v>35.4</v>
      </c>
    </row>
    <row r="497" s="74" customFormat="1" ht="18" customHeight="1" spans="1:3">
      <c r="A497" s="145">
        <v>2070105</v>
      </c>
      <c r="B497" s="150" t="s">
        <v>419</v>
      </c>
      <c r="C497" s="148">
        <v>0</v>
      </c>
    </row>
    <row r="498" s="74" customFormat="1" ht="18" customHeight="1" spans="1:3">
      <c r="A498" s="145">
        <v>2070106</v>
      </c>
      <c r="B498" s="150" t="s">
        <v>420</v>
      </c>
      <c r="C498" s="148">
        <v>0</v>
      </c>
    </row>
    <row r="499" s="74" customFormat="1" ht="18" customHeight="1" spans="1:3">
      <c r="A499" s="145">
        <v>2070107</v>
      </c>
      <c r="B499" s="150" t="s">
        <v>421</v>
      </c>
      <c r="C499" s="148">
        <v>2.49</v>
      </c>
    </row>
    <row r="500" s="74" customFormat="1" ht="18" customHeight="1" spans="1:3">
      <c r="A500" s="145">
        <v>2070108</v>
      </c>
      <c r="B500" s="150" t="s">
        <v>422</v>
      </c>
      <c r="C500" s="148">
        <v>0</v>
      </c>
    </row>
    <row r="501" s="74" customFormat="1" ht="18" customHeight="1" spans="1:3">
      <c r="A501" s="145">
        <v>2070109</v>
      </c>
      <c r="B501" s="150" t="s">
        <v>423</v>
      </c>
      <c r="C501" s="148">
        <v>209.37</v>
      </c>
    </row>
    <row r="502" s="74" customFormat="1" ht="18" customHeight="1" spans="1:3">
      <c r="A502" s="145">
        <v>2070110</v>
      </c>
      <c r="B502" s="150" t="s">
        <v>424</v>
      </c>
      <c r="C502" s="148">
        <v>0</v>
      </c>
    </row>
    <row r="503" s="74" customFormat="1" ht="18" customHeight="1" spans="1:3">
      <c r="A503" s="145">
        <v>2070111</v>
      </c>
      <c r="B503" s="150" t="s">
        <v>425</v>
      </c>
      <c r="C503" s="148">
        <v>5.24</v>
      </c>
    </row>
    <row r="504" s="74" customFormat="1" ht="18" customHeight="1" spans="1:3">
      <c r="A504" s="145">
        <v>2070112</v>
      </c>
      <c r="B504" s="150" t="s">
        <v>426</v>
      </c>
      <c r="C504" s="148">
        <v>66.4</v>
      </c>
    </row>
    <row r="505" s="74" customFormat="1" ht="18" customHeight="1" spans="1:3">
      <c r="A505" s="145">
        <v>2070113</v>
      </c>
      <c r="B505" s="150" t="s">
        <v>427</v>
      </c>
      <c r="C505" s="148">
        <v>0</v>
      </c>
    </row>
    <row r="506" s="74" customFormat="1" ht="18" customHeight="1" spans="1:3">
      <c r="A506" s="145">
        <v>2070114</v>
      </c>
      <c r="B506" s="150" t="s">
        <v>428</v>
      </c>
      <c r="C506" s="148">
        <v>1061.14</v>
      </c>
    </row>
    <row r="507" s="74" customFormat="1" ht="18" customHeight="1" spans="1:3">
      <c r="A507" s="145">
        <v>2070199</v>
      </c>
      <c r="B507" s="150" t="s">
        <v>429</v>
      </c>
      <c r="C507" s="148">
        <v>455.7</v>
      </c>
    </row>
    <row r="508" s="74" customFormat="1" ht="18" customHeight="1" spans="1:3">
      <c r="A508" s="145">
        <v>20702</v>
      </c>
      <c r="B508" s="146" t="s">
        <v>430</v>
      </c>
      <c r="C508" s="148">
        <f>SUM(C509:C515)</f>
        <v>21.43</v>
      </c>
    </row>
    <row r="509" s="74" customFormat="1" ht="18" customHeight="1" spans="1:3">
      <c r="A509" s="145">
        <v>2070201</v>
      </c>
      <c r="B509" s="150" t="s">
        <v>90</v>
      </c>
      <c r="C509" s="148">
        <v>0</v>
      </c>
    </row>
    <row r="510" s="74" customFormat="1" ht="18" customHeight="1" spans="1:3">
      <c r="A510" s="145">
        <v>2070202</v>
      </c>
      <c r="B510" s="150" t="s">
        <v>91</v>
      </c>
      <c r="C510" s="148">
        <v>0</v>
      </c>
    </row>
    <row r="511" s="74" customFormat="1" ht="18" customHeight="1" spans="1:3">
      <c r="A511" s="145">
        <v>2070203</v>
      </c>
      <c r="B511" s="150" t="s">
        <v>92</v>
      </c>
      <c r="C511" s="148">
        <v>12.63</v>
      </c>
    </row>
    <row r="512" s="74" customFormat="1" ht="18" customHeight="1" spans="1:3">
      <c r="A512" s="145">
        <v>2070204</v>
      </c>
      <c r="B512" s="150" t="s">
        <v>431</v>
      </c>
      <c r="C512" s="148">
        <v>8.8</v>
      </c>
    </row>
    <row r="513" s="74" customFormat="1" ht="18" customHeight="1" spans="1:3">
      <c r="A513" s="145">
        <v>2070205</v>
      </c>
      <c r="B513" s="150" t="s">
        <v>432</v>
      </c>
      <c r="C513" s="148">
        <v>0</v>
      </c>
    </row>
    <row r="514" s="74" customFormat="1" ht="18" customHeight="1" spans="1:3">
      <c r="A514" s="145">
        <v>2070206</v>
      </c>
      <c r="B514" s="150" t="s">
        <v>433</v>
      </c>
      <c r="C514" s="148">
        <v>0</v>
      </c>
    </row>
    <row r="515" s="74" customFormat="1" ht="18" customHeight="1" spans="1:3">
      <c r="A515" s="145">
        <v>2070299</v>
      </c>
      <c r="B515" s="150" t="s">
        <v>434</v>
      </c>
      <c r="C515" s="148">
        <v>0</v>
      </c>
    </row>
    <row r="516" s="74" customFormat="1" ht="18" customHeight="1" spans="1:3">
      <c r="A516" s="145">
        <v>20703</v>
      </c>
      <c r="B516" s="146" t="s">
        <v>435</v>
      </c>
      <c r="C516" s="148">
        <f>SUM(C517:C526)</f>
        <v>0</v>
      </c>
    </row>
    <row r="517" s="74" customFormat="1" ht="18" customHeight="1" spans="1:3">
      <c r="A517" s="145">
        <v>2070301</v>
      </c>
      <c r="B517" s="150" t="s">
        <v>90</v>
      </c>
      <c r="C517" s="148">
        <v>0</v>
      </c>
    </row>
    <row r="518" s="74" customFormat="1" ht="18" customHeight="1" spans="1:3">
      <c r="A518" s="145">
        <v>2070302</v>
      </c>
      <c r="B518" s="150" t="s">
        <v>91</v>
      </c>
      <c r="C518" s="148">
        <v>0</v>
      </c>
    </row>
    <row r="519" s="74" customFormat="1" ht="18" customHeight="1" spans="1:3">
      <c r="A519" s="145">
        <v>2070303</v>
      </c>
      <c r="B519" s="150" t="s">
        <v>92</v>
      </c>
      <c r="C519" s="148">
        <v>0</v>
      </c>
    </row>
    <row r="520" s="74" customFormat="1" ht="18" customHeight="1" spans="1:3">
      <c r="A520" s="145">
        <v>2070304</v>
      </c>
      <c r="B520" s="150" t="s">
        <v>436</v>
      </c>
      <c r="C520" s="148">
        <v>0</v>
      </c>
    </row>
    <row r="521" s="74" customFormat="1" ht="18" customHeight="1" spans="1:3">
      <c r="A521" s="145">
        <v>2070305</v>
      </c>
      <c r="B521" s="150" t="s">
        <v>437</v>
      </c>
      <c r="C521" s="148">
        <v>0</v>
      </c>
    </row>
    <row r="522" s="74" customFormat="1" ht="18" customHeight="1" spans="1:3">
      <c r="A522" s="145">
        <v>2070306</v>
      </c>
      <c r="B522" s="150" t="s">
        <v>438</v>
      </c>
      <c r="C522" s="148">
        <v>0</v>
      </c>
    </row>
    <row r="523" s="74" customFormat="1" ht="18" customHeight="1" spans="1:3">
      <c r="A523" s="145">
        <v>2070307</v>
      </c>
      <c r="B523" s="150" t="s">
        <v>439</v>
      </c>
      <c r="C523" s="148">
        <v>0</v>
      </c>
    </row>
    <row r="524" s="74" customFormat="1" ht="18" customHeight="1" spans="1:3">
      <c r="A524" s="145">
        <v>2070308</v>
      </c>
      <c r="B524" s="150" t="s">
        <v>440</v>
      </c>
      <c r="C524" s="148">
        <v>0</v>
      </c>
    </row>
    <row r="525" s="74" customFormat="1" ht="18" customHeight="1" spans="1:3">
      <c r="A525" s="145">
        <v>2070309</v>
      </c>
      <c r="B525" s="150" t="s">
        <v>441</v>
      </c>
      <c r="C525" s="148">
        <v>0</v>
      </c>
    </row>
    <row r="526" s="74" customFormat="1" ht="18" customHeight="1" spans="1:3">
      <c r="A526" s="145">
        <v>2070399</v>
      </c>
      <c r="B526" s="150" t="s">
        <v>442</v>
      </c>
      <c r="C526" s="148">
        <v>0</v>
      </c>
    </row>
    <row r="527" s="74" customFormat="1" ht="18" customHeight="1" spans="1:3">
      <c r="A527" s="145">
        <v>20706</v>
      </c>
      <c r="B527" s="146" t="s">
        <v>443</v>
      </c>
      <c r="C527" s="148">
        <f>SUM(C528:C535)</f>
        <v>0</v>
      </c>
    </row>
    <row r="528" s="74" customFormat="1" ht="18" customHeight="1" spans="1:3">
      <c r="A528" s="145">
        <v>2070601</v>
      </c>
      <c r="B528" s="150" t="s">
        <v>90</v>
      </c>
      <c r="C528" s="148">
        <v>0</v>
      </c>
    </row>
    <row r="529" s="74" customFormat="1" ht="18" customHeight="1" spans="1:3">
      <c r="A529" s="145">
        <v>2070602</v>
      </c>
      <c r="B529" s="150" t="s">
        <v>91</v>
      </c>
      <c r="C529" s="148">
        <v>0</v>
      </c>
    </row>
    <row r="530" s="74" customFormat="1" ht="18" customHeight="1" spans="1:3">
      <c r="A530" s="145">
        <v>2070603</v>
      </c>
      <c r="B530" s="150" t="s">
        <v>92</v>
      </c>
      <c r="C530" s="148">
        <v>0</v>
      </c>
    </row>
    <row r="531" s="74" customFormat="1" ht="18" customHeight="1" spans="1:3">
      <c r="A531" s="145">
        <v>2070604</v>
      </c>
      <c r="B531" s="150" t="s">
        <v>444</v>
      </c>
      <c r="C531" s="148">
        <v>0</v>
      </c>
    </row>
    <row r="532" s="74" customFormat="1" ht="18" customHeight="1" spans="1:3">
      <c r="A532" s="145">
        <v>2070605</v>
      </c>
      <c r="B532" s="150" t="s">
        <v>445</v>
      </c>
      <c r="C532" s="148">
        <v>0</v>
      </c>
    </row>
    <row r="533" s="74" customFormat="1" ht="18" customHeight="1" spans="1:3">
      <c r="A533" s="145">
        <v>2070606</v>
      </c>
      <c r="B533" s="150" t="s">
        <v>446</v>
      </c>
      <c r="C533" s="148">
        <v>0</v>
      </c>
    </row>
    <row r="534" s="74" customFormat="1" ht="18" customHeight="1" spans="1:3">
      <c r="A534" s="145">
        <v>2070607</v>
      </c>
      <c r="B534" s="150" t="s">
        <v>447</v>
      </c>
      <c r="C534" s="148">
        <v>0</v>
      </c>
    </row>
    <row r="535" s="74" customFormat="1" ht="18" customHeight="1" spans="1:3">
      <c r="A535" s="145">
        <v>2070699</v>
      </c>
      <c r="B535" s="150" t="s">
        <v>448</v>
      </c>
      <c r="C535" s="148">
        <v>0</v>
      </c>
    </row>
    <row r="536" s="74" customFormat="1" ht="18" customHeight="1" spans="1:3">
      <c r="A536" s="145">
        <v>20708</v>
      </c>
      <c r="B536" s="146" t="s">
        <v>449</v>
      </c>
      <c r="C536" s="148">
        <f>SUM(C537:C543)</f>
        <v>772.73</v>
      </c>
    </row>
    <row r="537" s="74" customFormat="1" ht="18" customHeight="1" spans="1:3">
      <c r="A537" s="145">
        <v>2070801</v>
      </c>
      <c r="B537" s="150" t="s">
        <v>90</v>
      </c>
      <c r="C537" s="148">
        <v>0</v>
      </c>
    </row>
    <row r="538" s="74" customFormat="1" ht="18" customHeight="1" spans="1:3">
      <c r="A538" s="145">
        <v>2070802</v>
      </c>
      <c r="B538" s="150" t="s">
        <v>91</v>
      </c>
      <c r="C538" s="148">
        <v>0</v>
      </c>
    </row>
    <row r="539" s="74" customFormat="1" ht="18" customHeight="1" spans="1:3">
      <c r="A539" s="145">
        <v>2070803</v>
      </c>
      <c r="B539" s="150" t="s">
        <v>92</v>
      </c>
      <c r="C539" s="148">
        <v>0</v>
      </c>
    </row>
    <row r="540" s="74" customFormat="1" ht="18" customHeight="1" spans="1:3">
      <c r="A540" s="145">
        <v>2070806</v>
      </c>
      <c r="B540" s="150" t="s">
        <v>450</v>
      </c>
      <c r="C540" s="148">
        <v>0</v>
      </c>
    </row>
    <row r="541" s="74" customFormat="1" ht="18" customHeight="1" spans="1:3">
      <c r="A541" s="145">
        <v>2070807</v>
      </c>
      <c r="B541" s="150" t="s">
        <v>451</v>
      </c>
      <c r="C541" s="148">
        <v>0</v>
      </c>
    </row>
    <row r="542" s="74" customFormat="1" ht="18" customHeight="1" spans="1:3">
      <c r="A542" s="145">
        <v>2070808</v>
      </c>
      <c r="B542" s="150" t="s">
        <v>452</v>
      </c>
      <c r="C542" s="148">
        <v>772.73</v>
      </c>
    </row>
    <row r="543" s="74" customFormat="1" ht="18" customHeight="1" spans="1:3">
      <c r="A543" s="145">
        <v>2070899</v>
      </c>
      <c r="B543" s="150" t="s">
        <v>453</v>
      </c>
      <c r="C543" s="148">
        <v>0</v>
      </c>
    </row>
    <row r="544" s="74" customFormat="1" ht="18" customHeight="1" spans="1:3">
      <c r="A544" s="145">
        <v>20799</v>
      </c>
      <c r="B544" s="146" t="s">
        <v>454</v>
      </c>
      <c r="C544" s="148">
        <f>SUM(C545:C547)</f>
        <v>0</v>
      </c>
    </row>
    <row r="545" s="74" customFormat="1" ht="18" customHeight="1" spans="1:3">
      <c r="A545" s="145">
        <v>2079902</v>
      </c>
      <c r="B545" s="150" t="s">
        <v>455</v>
      </c>
      <c r="C545" s="148">
        <v>0</v>
      </c>
    </row>
    <row r="546" s="74" customFormat="1" ht="18" customHeight="1" spans="1:3">
      <c r="A546" s="145">
        <v>2079903</v>
      </c>
      <c r="B546" s="150" t="s">
        <v>456</v>
      </c>
      <c r="C546" s="148">
        <v>0</v>
      </c>
    </row>
    <row r="547" s="74" customFormat="1" ht="18" customHeight="1" spans="1:3">
      <c r="A547" s="145">
        <v>2079999</v>
      </c>
      <c r="B547" s="150" t="s">
        <v>457</v>
      </c>
      <c r="C547" s="148">
        <v>0</v>
      </c>
    </row>
    <row r="548" s="74" customFormat="1" ht="18" customHeight="1" spans="1:3">
      <c r="A548" s="145">
        <v>208</v>
      </c>
      <c r="B548" s="146" t="s">
        <v>458</v>
      </c>
      <c r="C548" s="148">
        <f>C549+C568+C576+C578+C587+C591+C601+C610+C617+C625+C634+C639+C642+C645+C648+C651+C654+C658+C662+C670+C673</f>
        <v>26724.780733</v>
      </c>
    </row>
    <row r="549" s="74" customFormat="1" ht="18" customHeight="1" spans="1:3">
      <c r="A549" s="145">
        <v>20801</v>
      </c>
      <c r="B549" s="146" t="s">
        <v>459</v>
      </c>
      <c r="C549" s="148">
        <f>SUM(C550:C567)</f>
        <v>1698.119698</v>
      </c>
    </row>
    <row r="550" s="74" customFormat="1" ht="18" customHeight="1" spans="1:3">
      <c r="A550" s="145">
        <v>2080101</v>
      </c>
      <c r="B550" s="150" t="s">
        <v>90</v>
      </c>
      <c r="C550" s="148">
        <v>400.25</v>
      </c>
    </row>
    <row r="551" s="74" customFormat="1" ht="18" customHeight="1" spans="1:3">
      <c r="A551" s="145">
        <v>2080102</v>
      </c>
      <c r="B551" s="150" t="s">
        <v>91</v>
      </c>
      <c r="C551" s="148">
        <v>0</v>
      </c>
    </row>
    <row r="552" s="74" customFormat="1" ht="18" customHeight="1" spans="1:3">
      <c r="A552" s="145">
        <v>2080103</v>
      </c>
      <c r="B552" s="150" t="s">
        <v>92</v>
      </c>
      <c r="C552" s="148">
        <v>228.72</v>
      </c>
    </row>
    <row r="553" s="74" customFormat="1" ht="18" customHeight="1" spans="1:3">
      <c r="A553" s="145">
        <v>2080104</v>
      </c>
      <c r="B553" s="150" t="s">
        <v>460</v>
      </c>
      <c r="C553" s="148">
        <v>0</v>
      </c>
    </row>
    <row r="554" s="74" customFormat="1" ht="18" customHeight="1" spans="1:3">
      <c r="A554" s="145">
        <v>2080105</v>
      </c>
      <c r="B554" s="150" t="s">
        <v>461</v>
      </c>
      <c r="C554" s="148">
        <v>350.8</v>
      </c>
    </row>
    <row r="555" s="74" customFormat="1" ht="18" customHeight="1" spans="1:3">
      <c r="A555" s="145">
        <v>2080106</v>
      </c>
      <c r="B555" s="150" t="s">
        <v>462</v>
      </c>
      <c r="C555" s="148">
        <v>0</v>
      </c>
    </row>
    <row r="556" s="74" customFormat="1" ht="18" customHeight="1" spans="1:3">
      <c r="A556" s="145">
        <v>2080107</v>
      </c>
      <c r="B556" s="150" t="s">
        <v>463</v>
      </c>
      <c r="C556" s="148">
        <v>0</v>
      </c>
    </row>
    <row r="557" s="74" customFormat="1" ht="18" customHeight="1" spans="1:3">
      <c r="A557" s="145">
        <v>2080108</v>
      </c>
      <c r="B557" s="150" t="s">
        <v>131</v>
      </c>
      <c r="C557" s="148">
        <v>0</v>
      </c>
    </row>
    <row r="558" s="74" customFormat="1" ht="18" customHeight="1" spans="1:3">
      <c r="A558" s="145">
        <v>2080109</v>
      </c>
      <c r="B558" s="150" t="s">
        <v>464</v>
      </c>
      <c r="C558" s="148">
        <v>564.689698</v>
      </c>
    </row>
    <row r="559" s="74" customFormat="1" ht="18" customHeight="1" spans="1:3">
      <c r="A559" s="145">
        <v>2080110</v>
      </c>
      <c r="B559" s="150" t="s">
        <v>465</v>
      </c>
      <c r="C559" s="148">
        <v>0</v>
      </c>
    </row>
    <row r="560" s="74" customFormat="1" ht="18" customHeight="1" spans="1:3">
      <c r="A560" s="145">
        <v>2080111</v>
      </c>
      <c r="B560" s="150" t="s">
        <v>466</v>
      </c>
      <c r="C560" s="148">
        <v>22.82</v>
      </c>
    </row>
    <row r="561" s="74" customFormat="1" ht="18" customHeight="1" spans="1:3">
      <c r="A561" s="145">
        <v>2080112</v>
      </c>
      <c r="B561" s="150" t="s">
        <v>467</v>
      </c>
      <c r="C561" s="148">
        <v>36.04</v>
      </c>
    </row>
    <row r="562" s="74" customFormat="1" ht="18" customHeight="1" spans="1:3">
      <c r="A562" s="145">
        <v>2080113</v>
      </c>
      <c r="B562" s="150" t="s">
        <v>468</v>
      </c>
      <c r="C562" s="148">
        <v>0</v>
      </c>
    </row>
    <row r="563" s="74" customFormat="1" ht="18" customHeight="1" spans="1:3">
      <c r="A563" s="145">
        <v>2080114</v>
      </c>
      <c r="B563" s="150" t="s">
        <v>469</v>
      </c>
      <c r="C563" s="148">
        <v>0</v>
      </c>
    </row>
    <row r="564" s="74" customFormat="1" ht="18" customHeight="1" spans="1:3">
      <c r="A564" s="145">
        <v>2080115</v>
      </c>
      <c r="B564" s="150" t="s">
        <v>470</v>
      </c>
      <c r="C564" s="148">
        <v>0</v>
      </c>
    </row>
    <row r="565" s="74" customFormat="1" ht="18" customHeight="1" spans="1:3">
      <c r="A565" s="145">
        <v>2080116</v>
      </c>
      <c r="B565" s="150" t="s">
        <v>471</v>
      </c>
      <c r="C565" s="148">
        <v>0</v>
      </c>
    </row>
    <row r="566" s="74" customFormat="1" ht="18" customHeight="1" spans="1:3">
      <c r="A566" s="145">
        <v>2080150</v>
      </c>
      <c r="B566" s="150" t="s">
        <v>99</v>
      </c>
      <c r="C566" s="148">
        <v>0</v>
      </c>
    </row>
    <row r="567" s="74" customFormat="1" ht="18" customHeight="1" spans="1:3">
      <c r="A567" s="145">
        <v>2080199</v>
      </c>
      <c r="B567" s="150" t="s">
        <v>472</v>
      </c>
      <c r="C567" s="148">
        <v>94.8</v>
      </c>
    </row>
    <row r="568" s="74" customFormat="1" ht="18" customHeight="1" spans="1:3">
      <c r="A568" s="145">
        <v>20802</v>
      </c>
      <c r="B568" s="146" t="s">
        <v>473</v>
      </c>
      <c r="C568" s="148">
        <f>SUM(C569:C575)</f>
        <v>663.66</v>
      </c>
    </row>
    <row r="569" s="74" customFormat="1" ht="18" customHeight="1" spans="1:3">
      <c r="A569" s="145">
        <v>2080201</v>
      </c>
      <c r="B569" s="150" t="s">
        <v>90</v>
      </c>
      <c r="C569" s="148">
        <v>545.71</v>
      </c>
    </row>
    <row r="570" s="74" customFormat="1" ht="18" customHeight="1" spans="1:3">
      <c r="A570" s="145">
        <v>2080202</v>
      </c>
      <c r="B570" s="150" t="s">
        <v>91</v>
      </c>
      <c r="C570" s="148">
        <v>0</v>
      </c>
    </row>
    <row r="571" s="74" customFormat="1" ht="18" customHeight="1" spans="1:3">
      <c r="A571" s="145">
        <v>2080203</v>
      </c>
      <c r="B571" s="150" t="s">
        <v>92</v>
      </c>
      <c r="C571" s="148">
        <v>0</v>
      </c>
    </row>
    <row r="572" s="74" customFormat="1" ht="18" customHeight="1" spans="1:3">
      <c r="A572" s="145">
        <v>2080206</v>
      </c>
      <c r="B572" s="150" t="s">
        <v>474</v>
      </c>
      <c r="C572" s="148">
        <v>3.75</v>
      </c>
    </row>
    <row r="573" s="74" customFormat="1" ht="18" customHeight="1" spans="1:3">
      <c r="A573" s="145">
        <v>2080207</v>
      </c>
      <c r="B573" s="150" t="s">
        <v>475</v>
      </c>
      <c r="C573" s="148">
        <v>1.9</v>
      </c>
    </row>
    <row r="574" s="74" customFormat="1" ht="18" customHeight="1" spans="1:3">
      <c r="A574" s="145">
        <v>2080208</v>
      </c>
      <c r="B574" s="150" t="s">
        <v>476</v>
      </c>
      <c r="C574" s="148">
        <v>17.5</v>
      </c>
    </row>
    <row r="575" s="74" customFormat="1" ht="18" customHeight="1" spans="1:3">
      <c r="A575" s="145">
        <v>2080299</v>
      </c>
      <c r="B575" s="150" t="s">
        <v>477</v>
      </c>
      <c r="C575" s="148">
        <v>94.8</v>
      </c>
    </row>
    <row r="576" s="74" customFormat="1" ht="18" customHeight="1" spans="1:3">
      <c r="A576" s="145">
        <v>20804</v>
      </c>
      <c r="B576" s="146" t="s">
        <v>478</v>
      </c>
      <c r="C576" s="148">
        <f>C577</f>
        <v>0</v>
      </c>
    </row>
    <row r="577" s="74" customFormat="1" ht="18" customHeight="1" spans="1:3">
      <c r="A577" s="145">
        <v>2080402</v>
      </c>
      <c r="B577" s="150" t="s">
        <v>479</v>
      </c>
      <c r="C577" s="148">
        <v>0</v>
      </c>
    </row>
    <row r="578" s="74" customFormat="1" ht="18" customHeight="1" spans="1:3">
      <c r="A578" s="145">
        <v>20805</v>
      </c>
      <c r="B578" s="146" t="s">
        <v>480</v>
      </c>
      <c r="C578" s="148">
        <f>SUM(C579:C586)</f>
        <v>7117.99</v>
      </c>
    </row>
    <row r="579" s="74" customFormat="1" ht="18" customHeight="1" spans="1:3">
      <c r="A579" s="145">
        <v>2080501</v>
      </c>
      <c r="B579" s="150" t="s">
        <v>481</v>
      </c>
      <c r="C579" s="148">
        <v>74.03</v>
      </c>
    </row>
    <row r="580" s="74" customFormat="1" ht="18" customHeight="1" spans="1:3">
      <c r="A580" s="145">
        <v>2080502</v>
      </c>
      <c r="B580" s="150" t="s">
        <v>482</v>
      </c>
      <c r="C580" s="148">
        <v>64.69</v>
      </c>
    </row>
    <row r="581" s="74" customFormat="1" ht="18" customHeight="1" spans="1:3">
      <c r="A581" s="145">
        <v>2080503</v>
      </c>
      <c r="B581" s="150" t="s">
        <v>483</v>
      </c>
      <c r="C581" s="148">
        <v>0</v>
      </c>
    </row>
    <row r="582" s="74" customFormat="1" ht="18" customHeight="1" spans="1:3">
      <c r="A582" s="145">
        <v>2080505</v>
      </c>
      <c r="B582" s="150" t="s">
        <v>484</v>
      </c>
      <c r="C582" s="148">
        <v>229.27</v>
      </c>
    </row>
    <row r="583" s="74" customFormat="1" ht="18" customHeight="1" spans="1:3">
      <c r="A583" s="145">
        <v>2080506</v>
      </c>
      <c r="B583" s="150" t="s">
        <v>485</v>
      </c>
      <c r="C583" s="148">
        <v>0</v>
      </c>
    </row>
    <row r="584" s="74" customFormat="1" ht="18" customHeight="1" spans="1:3">
      <c r="A584" s="145">
        <v>2080507</v>
      </c>
      <c r="B584" s="150" t="s">
        <v>486</v>
      </c>
      <c r="C584" s="148">
        <v>6000</v>
      </c>
    </row>
    <row r="585" s="74" customFormat="1" ht="18" customHeight="1" spans="1:3">
      <c r="A585" s="145">
        <v>2080508</v>
      </c>
      <c r="B585" s="150" t="s">
        <v>487</v>
      </c>
      <c r="C585" s="148">
        <v>750</v>
      </c>
    </row>
    <row r="586" s="74" customFormat="1" ht="18" customHeight="1" spans="1:3">
      <c r="A586" s="145">
        <v>2080599</v>
      </c>
      <c r="B586" s="150" t="s">
        <v>488</v>
      </c>
      <c r="C586" s="148">
        <v>0</v>
      </c>
    </row>
    <row r="587" s="74" customFormat="1" ht="18" customHeight="1" spans="1:3">
      <c r="A587" s="145">
        <v>20806</v>
      </c>
      <c r="B587" s="146" t="s">
        <v>489</v>
      </c>
      <c r="C587" s="148">
        <f>SUM(C588:C590)</f>
        <v>0</v>
      </c>
    </row>
    <row r="588" s="74" customFormat="1" ht="18" customHeight="1" spans="1:3">
      <c r="A588" s="145">
        <v>2080601</v>
      </c>
      <c r="B588" s="150" t="s">
        <v>490</v>
      </c>
      <c r="C588" s="148">
        <v>0</v>
      </c>
    </row>
    <row r="589" s="74" customFormat="1" ht="18" customHeight="1" spans="1:3">
      <c r="A589" s="145">
        <v>2080602</v>
      </c>
      <c r="B589" s="150" t="s">
        <v>491</v>
      </c>
      <c r="C589" s="148">
        <v>0</v>
      </c>
    </row>
    <row r="590" s="74" customFormat="1" ht="18" customHeight="1" spans="1:3">
      <c r="A590" s="145">
        <v>2080699</v>
      </c>
      <c r="B590" s="150" t="s">
        <v>492</v>
      </c>
      <c r="C590" s="148">
        <v>0</v>
      </c>
    </row>
    <row r="591" s="74" customFormat="1" ht="18" customHeight="1" spans="1:3">
      <c r="A591" s="145">
        <v>20807</v>
      </c>
      <c r="B591" s="146" t="s">
        <v>493</v>
      </c>
      <c r="C591" s="148">
        <f>SUM(C592:C600)</f>
        <v>178.73</v>
      </c>
    </row>
    <row r="592" s="74" customFormat="1" ht="18" customHeight="1" spans="1:3">
      <c r="A592" s="145">
        <v>2080701</v>
      </c>
      <c r="B592" s="150" t="s">
        <v>494</v>
      </c>
      <c r="C592" s="148">
        <v>0</v>
      </c>
    </row>
    <row r="593" s="74" customFormat="1" ht="18" customHeight="1" spans="1:3">
      <c r="A593" s="145">
        <v>2080702</v>
      </c>
      <c r="B593" s="150" t="s">
        <v>495</v>
      </c>
      <c r="C593" s="148">
        <v>0</v>
      </c>
    </row>
    <row r="594" s="74" customFormat="1" ht="18" customHeight="1" spans="1:3">
      <c r="A594" s="145">
        <v>2080704</v>
      </c>
      <c r="B594" s="150" t="s">
        <v>496</v>
      </c>
      <c r="C594" s="148">
        <v>0</v>
      </c>
    </row>
    <row r="595" s="74" customFormat="1" ht="18" customHeight="1" spans="1:3">
      <c r="A595" s="145">
        <v>2080705</v>
      </c>
      <c r="B595" s="150" t="s">
        <v>497</v>
      </c>
      <c r="C595" s="148">
        <v>2.67</v>
      </c>
    </row>
    <row r="596" s="74" customFormat="1" ht="18" customHeight="1" spans="1:3">
      <c r="A596" s="145">
        <v>2080709</v>
      </c>
      <c r="B596" s="150" t="s">
        <v>498</v>
      </c>
      <c r="C596" s="148">
        <v>0</v>
      </c>
    </row>
    <row r="597" s="74" customFormat="1" ht="18" customHeight="1" spans="1:3">
      <c r="A597" s="145">
        <v>2080711</v>
      </c>
      <c r="B597" s="150" t="s">
        <v>499</v>
      </c>
      <c r="C597" s="148">
        <v>0</v>
      </c>
    </row>
    <row r="598" s="74" customFormat="1" ht="18" customHeight="1" spans="1:3">
      <c r="A598" s="145">
        <v>2080712</v>
      </c>
      <c r="B598" s="150" t="s">
        <v>500</v>
      </c>
      <c r="C598" s="148">
        <v>0</v>
      </c>
    </row>
    <row r="599" s="74" customFormat="1" ht="18" customHeight="1" spans="1:3">
      <c r="A599" s="145">
        <v>2080713</v>
      </c>
      <c r="B599" s="150" t="s">
        <v>501</v>
      </c>
      <c r="C599" s="148">
        <v>0</v>
      </c>
    </row>
    <row r="600" s="74" customFormat="1" ht="18" customHeight="1" spans="1:3">
      <c r="A600" s="145">
        <v>2080799</v>
      </c>
      <c r="B600" s="150" t="s">
        <v>502</v>
      </c>
      <c r="C600" s="148">
        <v>176.06</v>
      </c>
    </row>
    <row r="601" s="74" customFormat="1" ht="18" customHeight="1" spans="1:3">
      <c r="A601" s="145">
        <v>20808</v>
      </c>
      <c r="B601" s="146" t="s">
        <v>503</v>
      </c>
      <c r="C601" s="148">
        <f>SUM(C602:C609)</f>
        <v>4283.46</v>
      </c>
    </row>
    <row r="602" s="74" customFormat="1" ht="18" customHeight="1" spans="1:3">
      <c r="A602" s="145">
        <v>2080801</v>
      </c>
      <c r="B602" s="150" t="s">
        <v>504</v>
      </c>
      <c r="C602" s="148">
        <v>190.9</v>
      </c>
    </row>
    <row r="603" s="74" customFormat="1" ht="18" customHeight="1" spans="1:3">
      <c r="A603" s="145">
        <v>2080802</v>
      </c>
      <c r="B603" s="150" t="s">
        <v>505</v>
      </c>
      <c r="C603" s="148">
        <v>59</v>
      </c>
    </row>
    <row r="604" s="74" customFormat="1" ht="18" customHeight="1" spans="1:3">
      <c r="A604" s="145">
        <v>2080803</v>
      </c>
      <c r="B604" s="150" t="s">
        <v>506</v>
      </c>
      <c r="C604" s="148">
        <v>237</v>
      </c>
    </row>
    <row r="605" s="74" customFormat="1" ht="18" customHeight="1" spans="1:3">
      <c r="A605" s="145">
        <v>2080805</v>
      </c>
      <c r="B605" s="150" t="s">
        <v>507</v>
      </c>
      <c r="C605" s="148">
        <v>806.4</v>
      </c>
    </row>
    <row r="606" s="74" customFormat="1" ht="18" customHeight="1" spans="1:3">
      <c r="A606" s="145">
        <v>2080806</v>
      </c>
      <c r="B606" s="150" t="s">
        <v>508</v>
      </c>
      <c r="C606" s="148">
        <v>0</v>
      </c>
    </row>
    <row r="607" s="74" customFormat="1" ht="18" customHeight="1" spans="1:3">
      <c r="A607" s="145">
        <v>2080807</v>
      </c>
      <c r="B607" s="150" t="s">
        <v>509</v>
      </c>
      <c r="C607" s="148">
        <v>0</v>
      </c>
    </row>
    <row r="608" s="74" customFormat="1" ht="18" customHeight="1" spans="1:3">
      <c r="A608" s="145">
        <v>2080808</v>
      </c>
      <c r="B608" s="150" t="s">
        <v>510</v>
      </c>
      <c r="C608" s="148">
        <v>107.91</v>
      </c>
    </row>
    <row r="609" s="74" customFormat="1" ht="18" customHeight="1" spans="1:3">
      <c r="A609" s="145">
        <v>2080899</v>
      </c>
      <c r="B609" s="150" t="s">
        <v>511</v>
      </c>
      <c r="C609" s="148">
        <v>2882.25</v>
      </c>
    </row>
    <row r="610" s="74" customFormat="1" ht="18" customHeight="1" spans="1:3">
      <c r="A610" s="145">
        <v>20809</v>
      </c>
      <c r="B610" s="146" t="s">
        <v>512</v>
      </c>
      <c r="C610" s="148">
        <f>SUM(C611:C616)</f>
        <v>782.41</v>
      </c>
    </row>
    <row r="611" s="74" customFormat="1" ht="18" customHeight="1" spans="1:3">
      <c r="A611" s="145">
        <v>2080901</v>
      </c>
      <c r="B611" s="150" t="s">
        <v>513</v>
      </c>
      <c r="C611" s="148">
        <v>488.94</v>
      </c>
    </row>
    <row r="612" s="74" customFormat="1" ht="18" customHeight="1" spans="1:3">
      <c r="A612" s="145">
        <v>2080902</v>
      </c>
      <c r="B612" s="150" t="s">
        <v>514</v>
      </c>
      <c r="C612" s="148">
        <v>108.64</v>
      </c>
    </row>
    <row r="613" s="74" customFormat="1" ht="18" customHeight="1" spans="1:3">
      <c r="A613" s="145">
        <v>2080903</v>
      </c>
      <c r="B613" s="150" t="s">
        <v>515</v>
      </c>
      <c r="C613" s="148">
        <v>7.33</v>
      </c>
    </row>
    <row r="614" s="74" customFormat="1" ht="18" customHeight="1" spans="1:3">
      <c r="A614" s="145">
        <v>2080904</v>
      </c>
      <c r="B614" s="150" t="s">
        <v>516</v>
      </c>
      <c r="C614" s="148">
        <v>48</v>
      </c>
    </row>
    <row r="615" s="74" customFormat="1" ht="18" customHeight="1" spans="1:3">
      <c r="A615" s="145">
        <v>2080905</v>
      </c>
      <c r="B615" s="150" t="s">
        <v>517</v>
      </c>
      <c r="C615" s="148">
        <v>129.5</v>
      </c>
    </row>
    <row r="616" s="74" customFormat="1" ht="18" customHeight="1" spans="1:3">
      <c r="A616" s="145">
        <v>2080999</v>
      </c>
      <c r="B616" s="150" t="s">
        <v>518</v>
      </c>
      <c r="C616" s="148">
        <v>0</v>
      </c>
    </row>
    <row r="617" s="74" customFormat="1" ht="18" customHeight="1" spans="1:3">
      <c r="A617" s="145">
        <v>20810</v>
      </c>
      <c r="B617" s="146" t="s">
        <v>519</v>
      </c>
      <c r="C617" s="148">
        <f>SUM(C618:C624)</f>
        <v>955</v>
      </c>
    </row>
    <row r="618" s="74" customFormat="1" ht="18" customHeight="1" spans="1:3">
      <c r="A618" s="145">
        <v>2081001</v>
      </c>
      <c r="B618" s="150" t="s">
        <v>520</v>
      </c>
      <c r="C618" s="148">
        <v>160</v>
      </c>
    </row>
    <row r="619" s="74" customFormat="1" ht="18" customHeight="1" spans="1:3">
      <c r="A619" s="145">
        <v>2081002</v>
      </c>
      <c r="B619" s="150" t="s">
        <v>521</v>
      </c>
      <c r="C619" s="148">
        <v>0</v>
      </c>
    </row>
    <row r="620" s="74" customFormat="1" ht="18" customHeight="1" spans="1:3">
      <c r="A620" s="145">
        <v>2081003</v>
      </c>
      <c r="B620" s="150" t="s">
        <v>522</v>
      </c>
      <c r="C620" s="148">
        <v>0</v>
      </c>
    </row>
    <row r="621" s="74" customFormat="1" ht="18" customHeight="1" spans="1:3">
      <c r="A621" s="145">
        <v>2081004</v>
      </c>
      <c r="B621" s="150" t="s">
        <v>523</v>
      </c>
      <c r="C621" s="148">
        <v>525</v>
      </c>
    </row>
    <row r="622" s="74" customFormat="1" ht="18" customHeight="1" spans="1:3">
      <c r="A622" s="145">
        <v>2081005</v>
      </c>
      <c r="B622" s="150" t="s">
        <v>524</v>
      </c>
      <c r="C622" s="148">
        <v>0</v>
      </c>
    </row>
    <row r="623" s="74" customFormat="1" ht="18" customHeight="1" spans="1:3">
      <c r="A623" s="145">
        <v>2081006</v>
      </c>
      <c r="B623" s="150" t="s">
        <v>525</v>
      </c>
      <c r="C623" s="148">
        <v>270</v>
      </c>
    </row>
    <row r="624" s="74" customFormat="1" ht="18" customHeight="1" spans="1:3">
      <c r="A624" s="145">
        <v>2081099</v>
      </c>
      <c r="B624" s="150" t="s">
        <v>526</v>
      </c>
      <c r="C624" s="148">
        <v>0</v>
      </c>
    </row>
    <row r="625" s="74" customFormat="1" ht="18" customHeight="1" spans="1:3">
      <c r="A625" s="145">
        <v>20811</v>
      </c>
      <c r="B625" s="146" t="s">
        <v>527</v>
      </c>
      <c r="C625" s="148">
        <f>SUM(C626:C633)</f>
        <v>2548.26</v>
      </c>
    </row>
    <row r="626" s="74" customFormat="1" ht="18" customHeight="1" spans="1:3">
      <c r="A626" s="145">
        <v>2081101</v>
      </c>
      <c r="B626" s="150" t="s">
        <v>90</v>
      </c>
      <c r="C626" s="148">
        <v>153.33</v>
      </c>
    </row>
    <row r="627" s="74" customFormat="1" ht="18" customHeight="1" spans="1:3">
      <c r="A627" s="145">
        <v>2081102</v>
      </c>
      <c r="B627" s="150" t="s">
        <v>91</v>
      </c>
      <c r="C627" s="148">
        <v>0</v>
      </c>
    </row>
    <row r="628" s="74" customFormat="1" ht="18" customHeight="1" spans="1:3">
      <c r="A628" s="145">
        <v>2081103</v>
      </c>
      <c r="B628" s="150" t="s">
        <v>92</v>
      </c>
      <c r="C628" s="148">
        <v>0</v>
      </c>
    </row>
    <row r="629" s="74" customFormat="1" ht="18" customHeight="1" spans="1:3">
      <c r="A629" s="145">
        <v>2081104</v>
      </c>
      <c r="B629" s="150" t="s">
        <v>528</v>
      </c>
      <c r="C629" s="148">
        <v>103.76</v>
      </c>
    </row>
    <row r="630" s="74" customFormat="1" ht="18" customHeight="1" spans="1:3">
      <c r="A630" s="145">
        <v>2081105</v>
      </c>
      <c r="B630" s="150" t="s">
        <v>529</v>
      </c>
      <c r="C630" s="148">
        <v>53.66</v>
      </c>
    </row>
    <row r="631" s="74" customFormat="1" ht="18" customHeight="1" spans="1:3">
      <c r="A631" s="145">
        <v>2081106</v>
      </c>
      <c r="B631" s="150" t="s">
        <v>530</v>
      </c>
      <c r="C631" s="148">
        <v>6</v>
      </c>
    </row>
    <row r="632" s="74" customFormat="1" ht="18" customHeight="1" spans="1:3">
      <c r="A632" s="145">
        <v>2081107</v>
      </c>
      <c r="B632" s="150" t="s">
        <v>531</v>
      </c>
      <c r="C632" s="148">
        <v>1743.15</v>
      </c>
    </row>
    <row r="633" s="74" customFormat="1" ht="18" customHeight="1" spans="1:3">
      <c r="A633" s="145">
        <v>2081199</v>
      </c>
      <c r="B633" s="150" t="s">
        <v>532</v>
      </c>
      <c r="C633" s="148">
        <v>488.36</v>
      </c>
    </row>
    <row r="634" s="74" customFormat="1" ht="18" customHeight="1" spans="1:3">
      <c r="A634" s="145">
        <v>20816</v>
      </c>
      <c r="B634" s="146" t="s">
        <v>533</v>
      </c>
      <c r="C634" s="148">
        <f>SUM(C635:C638)</f>
        <v>30.371035</v>
      </c>
    </row>
    <row r="635" s="74" customFormat="1" ht="18" customHeight="1" spans="1:3">
      <c r="A635" s="145">
        <v>2081601</v>
      </c>
      <c r="B635" s="150" t="s">
        <v>90</v>
      </c>
      <c r="C635" s="148">
        <v>0</v>
      </c>
    </row>
    <row r="636" s="74" customFormat="1" ht="18" customHeight="1" spans="1:3">
      <c r="A636" s="145">
        <v>2081602</v>
      </c>
      <c r="B636" s="150" t="s">
        <v>91</v>
      </c>
      <c r="C636" s="148">
        <v>0</v>
      </c>
    </row>
    <row r="637" s="74" customFormat="1" ht="18" customHeight="1" spans="1:3">
      <c r="A637" s="145">
        <v>2081603</v>
      </c>
      <c r="B637" s="150" t="s">
        <v>92</v>
      </c>
      <c r="C637" s="148">
        <v>0</v>
      </c>
    </row>
    <row r="638" s="74" customFormat="1" ht="18" customHeight="1" spans="1:3">
      <c r="A638" s="145">
        <v>2081699</v>
      </c>
      <c r="B638" s="150" t="s">
        <v>534</v>
      </c>
      <c r="C638" s="148">
        <v>30.371035</v>
      </c>
    </row>
    <row r="639" s="74" customFormat="1" ht="18" customHeight="1" spans="1:3">
      <c r="A639" s="145">
        <v>20819</v>
      </c>
      <c r="B639" s="146" t="s">
        <v>535</v>
      </c>
      <c r="C639" s="148">
        <f>SUM(C640:C641)</f>
        <v>3638.4</v>
      </c>
    </row>
    <row r="640" s="74" customFormat="1" ht="18" customHeight="1" spans="1:3">
      <c r="A640" s="145">
        <v>2081901</v>
      </c>
      <c r="B640" s="150" t="s">
        <v>536</v>
      </c>
      <c r="C640" s="148">
        <v>730</v>
      </c>
    </row>
    <row r="641" s="74" customFormat="1" ht="18" customHeight="1" spans="1:3">
      <c r="A641" s="145">
        <v>2081902</v>
      </c>
      <c r="B641" s="150" t="s">
        <v>537</v>
      </c>
      <c r="C641" s="148">
        <v>2908.4</v>
      </c>
    </row>
    <row r="642" s="74" customFormat="1" ht="18" customHeight="1" spans="1:3">
      <c r="A642" s="145">
        <v>20820</v>
      </c>
      <c r="B642" s="146" t="s">
        <v>538</v>
      </c>
      <c r="C642" s="148">
        <f>SUM(C643:C644)</f>
        <v>281.89</v>
      </c>
    </row>
    <row r="643" s="74" customFormat="1" ht="18" customHeight="1" spans="1:3">
      <c r="A643" s="145">
        <v>2082001</v>
      </c>
      <c r="B643" s="150" t="s">
        <v>539</v>
      </c>
      <c r="C643" s="148">
        <v>180</v>
      </c>
    </row>
    <row r="644" s="74" customFormat="1" ht="18" customHeight="1" spans="1:3">
      <c r="A644" s="145">
        <v>2082002</v>
      </c>
      <c r="B644" s="150" t="s">
        <v>540</v>
      </c>
      <c r="C644" s="148">
        <v>101.89</v>
      </c>
    </row>
    <row r="645" s="74" customFormat="1" ht="18" customHeight="1" spans="1:3">
      <c r="A645" s="145">
        <v>20821</v>
      </c>
      <c r="B645" s="146" t="s">
        <v>541</v>
      </c>
      <c r="C645" s="148">
        <f>SUM(C646:C647)</f>
        <v>2764.17</v>
      </c>
    </row>
    <row r="646" s="74" customFormat="1" ht="18" customHeight="1" spans="1:3">
      <c r="A646" s="145">
        <v>2082101</v>
      </c>
      <c r="B646" s="150" t="s">
        <v>542</v>
      </c>
      <c r="C646" s="148">
        <v>359.24</v>
      </c>
    </row>
    <row r="647" s="74" customFormat="1" ht="18" customHeight="1" spans="1:3">
      <c r="A647" s="145">
        <v>2082102</v>
      </c>
      <c r="B647" s="150" t="s">
        <v>543</v>
      </c>
      <c r="C647" s="148">
        <v>2404.93</v>
      </c>
    </row>
    <row r="648" s="74" customFormat="1" ht="18" customHeight="1" spans="1:3">
      <c r="A648" s="145">
        <v>20824</v>
      </c>
      <c r="B648" s="146" t="s">
        <v>544</v>
      </c>
      <c r="C648" s="148">
        <f>SUM(C649:C650)</f>
        <v>0</v>
      </c>
    </row>
    <row r="649" s="74" customFormat="1" ht="18" customHeight="1" spans="1:3">
      <c r="A649" s="145">
        <v>2082401</v>
      </c>
      <c r="B649" s="150" t="s">
        <v>545</v>
      </c>
      <c r="C649" s="148">
        <v>0</v>
      </c>
    </row>
    <row r="650" s="74" customFormat="1" ht="18" customHeight="1" spans="1:3">
      <c r="A650" s="145">
        <v>2082402</v>
      </c>
      <c r="B650" s="150" t="s">
        <v>546</v>
      </c>
      <c r="C650" s="148">
        <v>0</v>
      </c>
    </row>
    <row r="651" s="74" customFormat="1" ht="18" customHeight="1" spans="1:3">
      <c r="A651" s="145">
        <v>20825</v>
      </c>
      <c r="B651" s="146" t="s">
        <v>547</v>
      </c>
      <c r="C651" s="148">
        <f>SUM(C652:C653)</f>
        <v>947.19</v>
      </c>
    </row>
    <row r="652" s="74" customFormat="1" ht="18" customHeight="1" spans="1:3">
      <c r="A652" s="145">
        <v>2082501</v>
      </c>
      <c r="B652" s="150" t="s">
        <v>548</v>
      </c>
      <c r="C652" s="148">
        <v>0</v>
      </c>
    </row>
    <row r="653" s="74" customFormat="1" ht="18" customHeight="1" spans="1:3">
      <c r="A653" s="145">
        <v>2082502</v>
      </c>
      <c r="B653" s="150" t="s">
        <v>549</v>
      </c>
      <c r="C653" s="148">
        <v>947.19</v>
      </c>
    </row>
    <row r="654" s="74" customFormat="1" ht="18" customHeight="1" spans="1:3">
      <c r="A654" s="145">
        <v>20826</v>
      </c>
      <c r="B654" s="146" t="s">
        <v>550</v>
      </c>
      <c r="C654" s="148">
        <f>SUM(C655:C657)</f>
        <v>387.5</v>
      </c>
    </row>
    <row r="655" s="74" customFormat="1" ht="18" customHeight="1" spans="1:3">
      <c r="A655" s="145">
        <v>2082601</v>
      </c>
      <c r="B655" s="150" t="s">
        <v>551</v>
      </c>
      <c r="C655" s="148">
        <v>0</v>
      </c>
    </row>
    <row r="656" s="74" customFormat="1" ht="18" customHeight="1" spans="1:3">
      <c r="A656" s="145">
        <v>2082602</v>
      </c>
      <c r="B656" s="150" t="s">
        <v>552</v>
      </c>
      <c r="C656" s="148">
        <v>387.5</v>
      </c>
    </row>
    <row r="657" s="74" customFormat="1" ht="18" customHeight="1" spans="1:3">
      <c r="A657" s="145">
        <v>2082699</v>
      </c>
      <c r="B657" s="150" t="s">
        <v>553</v>
      </c>
      <c r="C657" s="148">
        <v>0</v>
      </c>
    </row>
    <row r="658" s="74" customFormat="1" ht="18" customHeight="1" spans="1:3">
      <c r="A658" s="145">
        <v>20827</v>
      </c>
      <c r="B658" s="146" t="s">
        <v>554</v>
      </c>
      <c r="C658" s="148">
        <f>SUM(C659:C661)</f>
        <v>0</v>
      </c>
    </row>
    <row r="659" s="74" customFormat="1" ht="18" customHeight="1" spans="1:3">
      <c r="A659" s="145">
        <v>2082701</v>
      </c>
      <c r="B659" s="150" t="s">
        <v>555</v>
      </c>
      <c r="C659" s="148">
        <v>0</v>
      </c>
    </row>
    <row r="660" s="74" customFormat="1" ht="18" customHeight="1" spans="1:3">
      <c r="A660" s="145">
        <v>2082702</v>
      </c>
      <c r="B660" s="150" t="s">
        <v>556</v>
      </c>
      <c r="C660" s="148">
        <v>0</v>
      </c>
    </row>
    <row r="661" s="74" customFormat="1" ht="18" customHeight="1" spans="1:3">
      <c r="A661" s="145">
        <v>2082799</v>
      </c>
      <c r="B661" s="150" t="s">
        <v>557</v>
      </c>
      <c r="C661" s="148">
        <v>0</v>
      </c>
    </row>
    <row r="662" s="74" customFormat="1" ht="18" customHeight="1" spans="1:3">
      <c r="A662" s="145">
        <v>20828</v>
      </c>
      <c r="B662" s="146" t="s">
        <v>558</v>
      </c>
      <c r="C662" s="148">
        <f>SUM(C663:C669)</f>
        <v>301.24</v>
      </c>
    </row>
    <row r="663" s="74" customFormat="1" ht="18" customHeight="1" spans="1:3">
      <c r="A663" s="145">
        <v>2082801</v>
      </c>
      <c r="B663" s="150" t="s">
        <v>90</v>
      </c>
      <c r="C663" s="148">
        <v>127</v>
      </c>
    </row>
    <row r="664" s="74" customFormat="1" ht="18" customHeight="1" spans="1:3">
      <c r="A664" s="145">
        <v>2082802</v>
      </c>
      <c r="B664" s="150" t="s">
        <v>91</v>
      </c>
      <c r="C664" s="148">
        <v>0</v>
      </c>
    </row>
    <row r="665" s="74" customFormat="1" ht="18" customHeight="1" spans="1:3">
      <c r="A665" s="145">
        <v>2082803</v>
      </c>
      <c r="B665" s="150" t="s">
        <v>92</v>
      </c>
      <c r="C665" s="148">
        <v>0</v>
      </c>
    </row>
    <row r="666" s="74" customFormat="1" ht="18" customHeight="1" spans="1:3">
      <c r="A666" s="145">
        <v>2082804</v>
      </c>
      <c r="B666" s="150" t="s">
        <v>559</v>
      </c>
      <c r="C666" s="148">
        <v>76</v>
      </c>
    </row>
    <row r="667" s="74" customFormat="1" ht="18" customHeight="1" spans="1:3">
      <c r="A667" s="145">
        <v>2082805</v>
      </c>
      <c r="B667" s="150" t="s">
        <v>560</v>
      </c>
      <c r="C667" s="148">
        <v>0</v>
      </c>
    </row>
    <row r="668" s="74" customFormat="1" ht="18" customHeight="1" spans="1:3">
      <c r="A668" s="145">
        <v>2082850</v>
      </c>
      <c r="B668" s="150" t="s">
        <v>99</v>
      </c>
      <c r="C668" s="148">
        <v>48.24</v>
      </c>
    </row>
    <row r="669" s="74" customFormat="1" ht="18" customHeight="1" spans="1:3">
      <c r="A669" s="145">
        <v>2082899</v>
      </c>
      <c r="B669" s="150" t="s">
        <v>561</v>
      </c>
      <c r="C669" s="148">
        <v>50</v>
      </c>
    </row>
    <row r="670" s="74" customFormat="1" ht="18" customHeight="1" spans="1:3">
      <c r="A670" s="145">
        <v>20830</v>
      </c>
      <c r="B670" s="146" t="s">
        <v>562</v>
      </c>
      <c r="C670" s="148">
        <f>SUM(C671:C672)</f>
        <v>60</v>
      </c>
    </row>
    <row r="671" s="74" customFormat="1" ht="18" customHeight="1" spans="1:3">
      <c r="A671" s="145">
        <v>2083001</v>
      </c>
      <c r="B671" s="150" t="s">
        <v>563</v>
      </c>
      <c r="C671" s="148">
        <v>0</v>
      </c>
    </row>
    <row r="672" s="74" customFormat="1" ht="18" customHeight="1" spans="1:3">
      <c r="A672" s="145">
        <v>2083099</v>
      </c>
      <c r="B672" s="150" t="s">
        <v>564</v>
      </c>
      <c r="C672" s="148">
        <v>60</v>
      </c>
    </row>
    <row r="673" s="74" customFormat="1" ht="18" customHeight="1" spans="1:3">
      <c r="A673" s="145">
        <v>20899</v>
      </c>
      <c r="B673" s="146" t="s">
        <v>565</v>
      </c>
      <c r="C673" s="148">
        <f>C674</f>
        <v>86.39</v>
      </c>
    </row>
    <row r="674" s="74" customFormat="1" ht="18" customHeight="1" spans="1:3">
      <c r="A674" s="145">
        <v>2089999</v>
      </c>
      <c r="B674" s="150" t="s">
        <v>566</v>
      </c>
      <c r="C674" s="148">
        <v>86.39</v>
      </c>
    </row>
    <row r="675" s="74" customFormat="1" ht="18" customHeight="1" spans="1:3">
      <c r="A675" s="145">
        <v>210</v>
      </c>
      <c r="B675" s="146" t="s">
        <v>567</v>
      </c>
      <c r="C675" s="148">
        <f>C676+C681+C696+C700+C712+C715+C719+C724+C728+C732+C735+C744+C746</f>
        <v>13540.71</v>
      </c>
    </row>
    <row r="676" s="74" customFormat="1" ht="18" customHeight="1" spans="1:3">
      <c r="A676" s="145">
        <v>21001</v>
      </c>
      <c r="B676" s="146" t="s">
        <v>568</v>
      </c>
      <c r="C676" s="148">
        <f>SUM(C677:C680)</f>
        <v>3891.49</v>
      </c>
    </row>
    <row r="677" s="74" customFormat="1" ht="18" customHeight="1" spans="1:3">
      <c r="A677" s="145">
        <v>2100101</v>
      </c>
      <c r="B677" s="150" t="s">
        <v>90</v>
      </c>
      <c r="C677" s="148">
        <v>3891.49</v>
      </c>
    </row>
    <row r="678" s="74" customFormat="1" ht="18" customHeight="1" spans="1:3">
      <c r="A678" s="145">
        <v>2100102</v>
      </c>
      <c r="B678" s="150" t="s">
        <v>91</v>
      </c>
      <c r="C678" s="148">
        <v>0</v>
      </c>
    </row>
    <row r="679" s="74" customFormat="1" ht="18" customHeight="1" spans="1:3">
      <c r="A679" s="145">
        <v>2100103</v>
      </c>
      <c r="B679" s="150" t="s">
        <v>92</v>
      </c>
      <c r="C679" s="148">
        <v>0</v>
      </c>
    </row>
    <row r="680" s="74" customFormat="1" ht="18" customHeight="1" spans="1:3">
      <c r="A680" s="145">
        <v>2100199</v>
      </c>
      <c r="B680" s="150" t="s">
        <v>569</v>
      </c>
      <c r="C680" s="148">
        <v>0</v>
      </c>
    </row>
    <row r="681" s="74" customFormat="1" ht="18" customHeight="1" spans="1:3">
      <c r="A681" s="145">
        <v>21002</v>
      </c>
      <c r="B681" s="146" t="s">
        <v>570</v>
      </c>
      <c r="C681" s="148">
        <f>SUM(C682:C695)</f>
        <v>2373.39</v>
      </c>
    </row>
    <row r="682" s="74" customFormat="1" ht="18" customHeight="1" spans="1:3">
      <c r="A682" s="145">
        <v>2100201</v>
      </c>
      <c r="B682" s="150" t="s">
        <v>571</v>
      </c>
      <c r="C682" s="148">
        <v>1278.81</v>
      </c>
    </row>
    <row r="683" s="74" customFormat="1" ht="18" customHeight="1" spans="1:3">
      <c r="A683" s="145">
        <v>2100202</v>
      </c>
      <c r="B683" s="150" t="s">
        <v>572</v>
      </c>
      <c r="C683" s="148">
        <v>1094.58</v>
      </c>
    </row>
    <row r="684" s="74" customFormat="1" ht="18" customHeight="1" spans="1:3">
      <c r="A684" s="145">
        <v>2100203</v>
      </c>
      <c r="B684" s="150" t="s">
        <v>573</v>
      </c>
      <c r="C684" s="148">
        <v>0</v>
      </c>
    </row>
    <row r="685" s="74" customFormat="1" ht="18" customHeight="1" spans="1:3">
      <c r="A685" s="145">
        <v>2100204</v>
      </c>
      <c r="B685" s="150" t="s">
        <v>574</v>
      </c>
      <c r="C685" s="148">
        <v>0</v>
      </c>
    </row>
    <row r="686" s="74" customFormat="1" ht="18" customHeight="1" spans="1:3">
      <c r="A686" s="145">
        <v>2100205</v>
      </c>
      <c r="B686" s="150" t="s">
        <v>575</v>
      </c>
      <c r="C686" s="148">
        <v>0</v>
      </c>
    </row>
    <row r="687" s="74" customFormat="1" ht="18" customHeight="1" spans="1:3">
      <c r="A687" s="145">
        <v>2100206</v>
      </c>
      <c r="B687" s="150" t="s">
        <v>576</v>
      </c>
      <c r="C687" s="148">
        <v>0</v>
      </c>
    </row>
    <row r="688" s="74" customFormat="1" ht="18" customHeight="1" spans="1:3">
      <c r="A688" s="145">
        <v>2100207</v>
      </c>
      <c r="B688" s="150" t="s">
        <v>577</v>
      </c>
      <c r="C688" s="148">
        <v>0</v>
      </c>
    </row>
    <row r="689" s="74" customFormat="1" ht="18" customHeight="1" spans="1:3">
      <c r="A689" s="145">
        <v>2100208</v>
      </c>
      <c r="B689" s="150" t="s">
        <v>578</v>
      </c>
      <c r="C689" s="148">
        <v>0</v>
      </c>
    </row>
    <row r="690" s="74" customFormat="1" ht="18" customHeight="1" spans="1:3">
      <c r="A690" s="145">
        <v>2100209</v>
      </c>
      <c r="B690" s="150" t="s">
        <v>579</v>
      </c>
      <c r="C690" s="148">
        <v>0</v>
      </c>
    </row>
    <row r="691" s="74" customFormat="1" ht="18" customHeight="1" spans="1:3">
      <c r="A691" s="145">
        <v>2100210</v>
      </c>
      <c r="B691" s="150" t="s">
        <v>580</v>
      </c>
      <c r="C691" s="148">
        <v>0</v>
      </c>
    </row>
    <row r="692" s="74" customFormat="1" ht="18" customHeight="1" spans="1:3">
      <c r="A692" s="145">
        <v>2100211</v>
      </c>
      <c r="B692" s="150" t="s">
        <v>581</v>
      </c>
      <c r="C692" s="148">
        <v>0</v>
      </c>
    </row>
    <row r="693" s="74" customFormat="1" ht="18" customHeight="1" spans="1:3">
      <c r="A693" s="145">
        <v>2100212</v>
      </c>
      <c r="B693" s="150" t="s">
        <v>582</v>
      </c>
      <c r="C693" s="148">
        <v>0</v>
      </c>
    </row>
    <row r="694" s="74" customFormat="1" ht="18" customHeight="1" spans="1:3">
      <c r="A694" s="145">
        <v>2100213</v>
      </c>
      <c r="B694" s="150" t="s">
        <v>583</v>
      </c>
      <c r="C694" s="148">
        <v>0</v>
      </c>
    </row>
    <row r="695" s="74" customFormat="1" ht="18" customHeight="1" spans="1:3">
      <c r="A695" s="145">
        <v>2100299</v>
      </c>
      <c r="B695" s="150" t="s">
        <v>584</v>
      </c>
      <c r="C695" s="148">
        <v>0</v>
      </c>
    </row>
    <row r="696" s="74" customFormat="1" ht="18" customHeight="1" spans="1:3">
      <c r="A696" s="156">
        <v>21003</v>
      </c>
      <c r="B696" s="146" t="s">
        <v>585</v>
      </c>
      <c r="C696" s="148">
        <f>SUM(C697:C699)</f>
        <v>454.22</v>
      </c>
    </row>
    <row r="697" s="74" customFormat="1" ht="18" customHeight="1" spans="1:3">
      <c r="A697" s="156">
        <v>2100301</v>
      </c>
      <c r="B697" s="150" t="s">
        <v>586</v>
      </c>
      <c r="C697" s="148">
        <v>0</v>
      </c>
    </row>
    <row r="698" s="74" customFormat="1" ht="18" customHeight="1" spans="1:3">
      <c r="A698" s="156">
        <v>2100302</v>
      </c>
      <c r="B698" s="150" t="s">
        <v>587</v>
      </c>
      <c r="C698" s="148">
        <v>454.22</v>
      </c>
    </row>
    <row r="699" s="74" customFormat="1" ht="18" customHeight="1" spans="1:3">
      <c r="A699" s="156">
        <v>2100399</v>
      </c>
      <c r="B699" s="150" t="s">
        <v>588</v>
      </c>
      <c r="C699" s="148">
        <v>0</v>
      </c>
    </row>
    <row r="700" s="74" customFormat="1" ht="18" customHeight="1" spans="1:3">
      <c r="A700" s="156">
        <v>21004</v>
      </c>
      <c r="B700" s="146" t="s">
        <v>589</v>
      </c>
      <c r="C700" s="148">
        <f>SUM(C701:C711)</f>
        <v>919.99</v>
      </c>
    </row>
    <row r="701" s="74" customFormat="1" ht="18" customHeight="1" spans="1:3">
      <c r="A701" s="156">
        <v>2100401</v>
      </c>
      <c r="B701" s="150" t="s">
        <v>590</v>
      </c>
      <c r="C701" s="148">
        <v>355.19</v>
      </c>
    </row>
    <row r="702" s="74" customFormat="1" ht="18" customHeight="1" spans="1:3">
      <c r="A702" s="156">
        <v>2100402</v>
      </c>
      <c r="B702" s="150" t="s">
        <v>591</v>
      </c>
      <c r="C702" s="148">
        <v>191.39</v>
      </c>
    </row>
    <row r="703" s="74" customFormat="1" ht="18" customHeight="1" spans="1:3">
      <c r="A703" s="145">
        <v>2100403</v>
      </c>
      <c r="B703" s="150" t="s">
        <v>592</v>
      </c>
      <c r="C703" s="148">
        <v>0</v>
      </c>
    </row>
    <row r="704" s="74" customFormat="1" ht="18" customHeight="1" spans="1:3">
      <c r="A704" s="145">
        <v>2100404</v>
      </c>
      <c r="B704" s="150" t="s">
        <v>593</v>
      </c>
      <c r="C704" s="148">
        <v>0</v>
      </c>
    </row>
    <row r="705" s="74" customFormat="1" ht="18" customHeight="1" spans="1:3">
      <c r="A705" s="145">
        <v>2100405</v>
      </c>
      <c r="B705" s="150" t="s">
        <v>594</v>
      </c>
      <c r="C705" s="148">
        <v>0</v>
      </c>
    </row>
    <row r="706" s="74" customFormat="1" ht="18" customHeight="1" spans="1:3">
      <c r="A706" s="145">
        <v>2100406</v>
      </c>
      <c r="B706" s="150" t="s">
        <v>595</v>
      </c>
      <c r="C706" s="148">
        <v>0</v>
      </c>
    </row>
    <row r="707" s="74" customFormat="1" ht="18" customHeight="1" spans="1:3">
      <c r="A707" s="145">
        <v>2100407</v>
      </c>
      <c r="B707" s="150" t="s">
        <v>596</v>
      </c>
      <c r="C707" s="148">
        <v>0</v>
      </c>
    </row>
    <row r="708" s="74" customFormat="1" ht="18" customHeight="1" spans="1:3">
      <c r="A708" s="145">
        <v>2100408</v>
      </c>
      <c r="B708" s="150" t="s">
        <v>597</v>
      </c>
      <c r="C708" s="148">
        <v>220.41</v>
      </c>
    </row>
    <row r="709" s="74" customFormat="1" ht="18" customHeight="1" spans="1:3">
      <c r="A709" s="145">
        <v>2100409</v>
      </c>
      <c r="B709" s="150" t="s">
        <v>598</v>
      </c>
      <c r="C709" s="148">
        <v>0</v>
      </c>
    </row>
    <row r="710" s="74" customFormat="1" ht="18" customHeight="1" spans="1:3">
      <c r="A710" s="145">
        <v>2100410</v>
      </c>
      <c r="B710" s="150" t="s">
        <v>599</v>
      </c>
      <c r="C710" s="148">
        <v>153</v>
      </c>
    </row>
    <row r="711" s="74" customFormat="1" ht="18" customHeight="1" spans="1:3">
      <c r="A711" s="145">
        <v>2100499</v>
      </c>
      <c r="B711" s="150" t="s">
        <v>600</v>
      </c>
      <c r="C711" s="148">
        <v>0</v>
      </c>
    </row>
    <row r="712" s="74" customFormat="1" ht="18" customHeight="1" spans="1:3">
      <c r="A712" s="145">
        <v>21006</v>
      </c>
      <c r="B712" s="146" t="s">
        <v>601</v>
      </c>
      <c r="C712" s="148">
        <f>SUM(C713:C714)</f>
        <v>0</v>
      </c>
    </row>
    <row r="713" s="74" customFormat="1" ht="18" customHeight="1" spans="1:3">
      <c r="A713" s="145">
        <v>2100601</v>
      </c>
      <c r="B713" s="150" t="s">
        <v>602</v>
      </c>
      <c r="C713" s="148">
        <v>0</v>
      </c>
    </row>
    <row r="714" s="74" customFormat="1" ht="18" customHeight="1" spans="1:3">
      <c r="A714" s="145">
        <v>2100699</v>
      </c>
      <c r="B714" s="150" t="s">
        <v>603</v>
      </c>
      <c r="C714" s="148">
        <v>0</v>
      </c>
    </row>
    <row r="715" s="74" customFormat="1" ht="18" customHeight="1" spans="1:3">
      <c r="A715" s="145">
        <v>21007</v>
      </c>
      <c r="B715" s="146" t="s">
        <v>604</v>
      </c>
      <c r="C715" s="148">
        <f>SUM(C716:C718)</f>
        <v>0</v>
      </c>
    </row>
    <row r="716" s="74" customFormat="1" ht="18" customHeight="1" spans="1:3">
      <c r="A716" s="145">
        <v>2100716</v>
      </c>
      <c r="B716" s="150" t="s">
        <v>605</v>
      </c>
      <c r="C716" s="148">
        <v>0</v>
      </c>
    </row>
    <row r="717" s="74" customFormat="1" ht="18" customHeight="1" spans="1:3">
      <c r="A717" s="145">
        <v>2100717</v>
      </c>
      <c r="B717" s="150" t="s">
        <v>606</v>
      </c>
      <c r="C717" s="148">
        <v>0</v>
      </c>
    </row>
    <row r="718" s="74" customFormat="1" ht="18" customHeight="1" spans="1:3">
      <c r="A718" s="145">
        <v>2100799</v>
      </c>
      <c r="B718" s="150" t="s">
        <v>607</v>
      </c>
      <c r="C718" s="148">
        <v>0</v>
      </c>
    </row>
    <row r="719" s="74" customFormat="1" ht="18" customHeight="1" spans="1:3">
      <c r="A719" s="145">
        <v>21011</v>
      </c>
      <c r="B719" s="146" t="s">
        <v>608</v>
      </c>
      <c r="C719" s="148">
        <f>SUM(C720:C723)</f>
        <v>108.23</v>
      </c>
    </row>
    <row r="720" s="74" customFormat="1" ht="18" customHeight="1" spans="1:3">
      <c r="A720" s="145">
        <v>2101101</v>
      </c>
      <c r="B720" s="150" t="s">
        <v>609</v>
      </c>
      <c r="C720" s="148">
        <v>47.36</v>
      </c>
    </row>
    <row r="721" s="74" customFormat="1" ht="18" customHeight="1" spans="1:3">
      <c r="A721" s="145">
        <v>2101102</v>
      </c>
      <c r="B721" s="150" t="s">
        <v>610</v>
      </c>
      <c r="C721" s="148">
        <v>60.87</v>
      </c>
    </row>
    <row r="722" s="74" customFormat="1" ht="18" customHeight="1" spans="1:3">
      <c r="A722" s="145">
        <v>2101103</v>
      </c>
      <c r="B722" s="150" t="s">
        <v>611</v>
      </c>
      <c r="C722" s="148">
        <v>0</v>
      </c>
    </row>
    <row r="723" s="74" customFormat="1" ht="18" customHeight="1" spans="1:3">
      <c r="A723" s="145">
        <v>2101199</v>
      </c>
      <c r="B723" s="150" t="s">
        <v>612</v>
      </c>
      <c r="C723" s="148">
        <v>0</v>
      </c>
    </row>
    <row r="724" s="74" customFormat="1" ht="18" customHeight="1" spans="1:3">
      <c r="A724" s="145">
        <v>21012</v>
      </c>
      <c r="B724" s="146" t="s">
        <v>613</v>
      </c>
      <c r="C724" s="148">
        <f>SUM(C725:C727)</f>
        <v>4272.91</v>
      </c>
    </row>
    <row r="725" s="74" customFormat="1" ht="18" customHeight="1" spans="1:3">
      <c r="A725" s="145">
        <v>2101201</v>
      </c>
      <c r="B725" s="150" t="s">
        <v>614</v>
      </c>
      <c r="C725" s="148">
        <v>1524.72</v>
      </c>
    </row>
    <row r="726" s="74" customFormat="1" ht="18" customHeight="1" spans="1:3">
      <c r="A726" s="145">
        <v>2101202</v>
      </c>
      <c r="B726" s="150" t="s">
        <v>615</v>
      </c>
      <c r="C726" s="148">
        <v>2748.19</v>
      </c>
    </row>
    <row r="727" s="74" customFormat="1" ht="18" customHeight="1" spans="1:3">
      <c r="A727" s="145">
        <v>2101299</v>
      </c>
      <c r="B727" s="150" t="s">
        <v>616</v>
      </c>
      <c r="C727" s="148">
        <v>0</v>
      </c>
    </row>
    <row r="728" s="74" customFormat="1" ht="18" customHeight="1" spans="1:3">
      <c r="A728" s="145">
        <v>21013</v>
      </c>
      <c r="B728" s="146" t="s">
        <v>617</v>
      </c>
      <c r="C728" s="148">
        <f>SUM(C729:C731)</f>
        <v>712.6</v>
      </c>
    </row>
    <row r="729" s="74" customFormat="1" ht="18" customHeight="1" spans="1:3">
      <c r="A729" s="145">
        <v>2101301</v>
      </c>
      <c r="B729" s="150" t="s">
        <v>618</v>
      </c>
      <c r="C729" s="148">
        <v>712.6</v>
      </c>
    </row>
    <row r="730" s="74" customFormat="1" ht="18" customHeight="1" spans="1:3">
      <c r="A730" s="145">
        <v>2101302</v>
      </c>
      <c r="B730" s="150" t="s">
        <v>619</v>
      </c>
      <c r="C730" s="148">
        <v>0</v>
      </c>
    </row>
    <row r="731" s="74" customFormat="1" ht="18" customHeight="1" spans="1:3">
      <c r="A731" s="145">
        <v>2101399</v>
      </c>
      <c r="B731" s="150" t="s">
        <v>620</v>
      </c>
      <c r="C731" s="148">
        <v>0</v>
      </c>
    </row>
    <row r="732" s="74" customFormat="1" ht="18" customHeight="1" spans="1:3">
      <c r="A732" s="145">
        <v>21014</v>
      </c>
      <c r="B732" s="146" t="s">
        <v>621</v>
      </c>
      <c r="C732" s="148">
        <f>SUM(C733:C734)</f>
        <v>216.64</v>
      </c>
    </row>
    <row r="733" s="74" customFormat="1" ht="18" customHeight="1" spans="1:3">
      <c r="A733" s="156">
        <v>2101401</v>
      </c>
      <c r="B733" s="150" t="s">
        <v>622</v>
      </c>
      <c r="C733" s="148">
        <v>216.64</v>
      </c>
    </row>
    <row r="734" s="74" customFormat="1" ht="18" customHeight="1" spans="1:3">
      <c r="A734" s="156">
        <v>2101499</v>
      </c>
      <c r="B734" s="150" t="s">
        <v>623</v>
      </c>
      <c r="C734" s="148">
        <v>0</v>
      </c>
    </row>
    <row r="735" s="74" customFormat="1" ht="18" customHeight="1" spans="1:3">
      <c r="A735" s="156">
        <v>21015</v>
      </c>
      <c r="B735" s="146" t="s">
        <v>624</v>
      </c>
      <c r="C735" s="148">
        <f>SUM(C736:C743)</f>
        <v>500.08</v>
      </c>
    </row>
    <row r="736" s="74" customFormat="1" ht="18" customHeight="1" spans="1:3">
      <c r="A736" s="156">
        <v>2101501</v>
      </c>
      <c r="B736" s="150" t="s">
        <v>90</v>
      </c>
      <c r="C736" s="148">
        <v>244.08</v>
      </c>
    </row>
    <row r="737" s="74" customFormat="1" ht="18" customHeight="1" spans="1:3">
      <c r="A737" s="156">
        <v>2101502</v>
      </c>
      <c r="B737" s="150" t="s">
        <v>91</v>
      </c>
      <c r="C737" s="148">
        <v>0</v>
      </c>
    </row>
    <row r="738" s="74" customFormat="1" ht="18" customHeight="1" spans="1:3">
      <c r="A738" s="156">
        <v>2101503</v>
      </c>
      <c r="B738" s="150" t="s">
        <v>92</v>
      </c>
      <c r="C738" s="148">
        <v>0</v>
      </c>
    </row>
    <row r="739" s="74" customFormat="1" ht="18" customHeight="1" spans="1:3">
      <c r="A739" s="156">
        <v>2101504</v>
      </c>
      <c r="B739" s="150" t="s">
        <v>131</v>
      </c>
      <c r="C739" s="148">
        <v>0</v>
      </c>
    </row>
    <row r="740" s="74" customFormat="1" ht="18" customHeight="1" spans="1:3">
      <c r="A740" s="156">
        <v>2101505</v>
      </c>
      <c r="B740" s="150" t="s">
        <v>625</v>
      </c>
      <c r="C740" s="148">
        <v>0</v>
      </c>
    </row>
    <row r="741" s="74" customFormat="1" ht="18" customHeight="1" spans="1:3">
      <c r="A741" s="156">
        <v>2101506</v>
      </c>
      <c r="B741" s="150" t="s">
        <v>626</v>
      </c>
      <c r="C741" s="148">
        <v>0</v>
      </c>
    </row>
    <row r="742" s="74" customFormat="1" ht="18" customHeight="1" spans="1:3">
      <c r="A742" s="156">
        <v>2101550</v>
      </c>
      <c r="B742" s="150" t="s">
        <v>99</v>
      </c>
      <c r="C742" s="148">
        <v>0</v>
      </c>
    </row>
    <row r="743" s="74" customFormat="1" ht="18" customHeight="1" spans="1:3">
      <c r="A743" s="156">
        <v>2101599</v>
      </c>
      <c r="B743" s="150" t="s">
        <v>627</v>
      </c>
      <c r="C743" s="148">
        <v>256</v>
      </c>
    </row>
    <row r="744" s="74" customFormat="1" ht="18" customHeight="1" spans="1:3">
      <c r="A744" s="156">
        <v>21016</v>
      </c>
      <c r="B744" s="146" t="s">
        <v>628</v>
      </c>
      <c r="C744" s="148">
        <f>C745</f>
        <v>0</v>
      </c>
    </row>
    <row r="745" s="74" customFormat="1" ht="18" customHeight="1" spans="1:3">
      <c r="A745" s="156">
        <v>2101601</v>
      </c>
      <c r="B745" s="150" t="s">
        <v>629</v>
      </c>
      <c r="C745" s="148">
        <v>0</v>
      </c>
    </row>
    <row r="746" s="74" customFormat="1" ht="18" customHeight="1" spans="1:3">
      <c r="A746" s="156">
        <v>21099</v>
      </c>
      <c r="B746" s="146" t="s">
        <v>630</v>
      </c>
      <c r="C746" s="148">
        <f>C747</f>
        <v>91.16</v>
      </c>
    </row>
    <row r="747" s="74" customFormat="1" ht="18" customHeight="1" spans="1:3">
      <c r="A747" s="156">
        <v>2109999</v>
      </c>
      <c r="B747" s="150" t="s">
        <v>631</v>
      </c>
      <c r="C747" s="148">
        <v>91.16</v>
      </c>
    </row>
    <row r="748" s="74" customFormat="1" ht="18" customHeight="1" spans="1:3">
      <c r="A748" s="156">
        <v>211</v>
      </c>
      <c r="B748" s="146" t="s">
        <v>632</v>
      </c>
      <c r="C748" s="148">
        <f>C749+C759+C763+C772+C779+C786+C792+C795+C798+C800+C802+C808+C810+C812+C823</f>
        <v>4310.73</v>
      </c>
    </row>
    <row r="749" s="74" customFormat="1" ht="18" customHeight="1" spans="1:3">
      <c r="A749" s="156">
        <v>21101</v>
      </c>
      <c r="B749" s="146" t="s">
        <v>633</v>
      </c>
      <c r="C749" s="148">
        <f>SUM(C750:C758)</f>
        <v>1390.17</v>
      </c>
    </row>
    <row r="750" s="74" customFormat="1" ht="18" customHeight="1" spans="1:3">
      <c r="A750" s="156">
        <v>2110101</v>
      </c>
      <c r="B750" s="150" t="s">
        <v>90</v>
      </c>
      <c r="C750" s="148">
        <v>1126.17</v>
      </c>
    </row>
    <row r="751" s="74" customFormat="1" ht="18" customHeight="1" spans="1:3">
      <c r="A751" s="156">
        <v>2110102</v>
      </c>
      <c r="B751" s="150" t="s">
        <v>91</v>
      </c>
      <c r="C751" s="148">
        <v>0</v>
      </c>
    </row>
    <row r="752" s="74" customFormat="1" ht="18" customHeight="1" spans="1:3">
      <c r="A752" s="156">
        <v>2110103</v>
      </c>
      <c r="B752" s="150" t="s">
        <v>92</v>
      </c>
      <c r="C752" s="148">
        <v>0</v>
      </c>
    </row>
    <row r="753" s="74" customFormat="1" ht="18" customHeight="1" spans="1:3">
      <c r="A753" s="156">
        <v>2110104</v>
      </c>
      <c r="B753" s="150" t="s">
        <v>634</v>
      </c>
      <c r="C753" s="148">
        <v>0</v>
      </c>
    </row>
    <row r="754" s="74" customFormat="1" ht="18" customHeight="1" spans="1:3">
      <c r="A754" s="156">
        <v>2110105</v>
      </c>
      <c r="B754" s="150" t="s">
        <v>635</v>
      </c>
      <c r="C754" s="148">
        <v>0</v>
      </c>
    </row>
    <row r="755" s="74" customFormat="1" ht="18" customHeight="1" spans="1:3">
      <c r="A755" s="156">
        <v>2110106</v>
      </c>
      <c r="B755" s="150" t="s">
        <v>636</v>
      </c>
      <c r="C755" s="148">
        <v>0</v>
      </c>
    </row>
    <row r="756" s="74" customFormat="1" ht="18" customHeight="1" spans="1:3">
      <c r="A756" s="156">
        <v>2110107</v>
      </c>
      <c r="B756" s="150" t="s">
        <v>637</v>
      </c>
      <c r="C756" s="148">
        <v>0</v>
      </c>
    </row>
    <row r="757" s="74" customFormat="1" ht="18" customHeight="1" spans="1:3">
      <c r="A757" s="156">
        <v>2110108</v>
      </c>
      <c r="B757" s="150" t="s">
        <v>638</v>
      </c>
      <c r="C757" s="148">
        <v>0</v>
      </c>
    </row>
    <row r="758" s="74" customFormat="1" ht="18" customHeight="1" spans="1:3">
      <c r="A758" s="156">
        <v>2110199</v>
      </c>
      <c r="B758" s="150" t="s">
        <v>639</v>
      </c>
      <c r="C758" s="148">
        <v>264</v>
      </c>
    </row>
    <row r="759" s="74" customFormat="1" ht="18" customHeight="1" spans="1:3">
      <c r="A759" s="156">
        <v>21102</v>
      </c>
      <c r="B759" s="146" t="s">
        <v>640</v>
      </c>
      <c r="C759" s="148">
        <f>SUM(C760:C762)</f>
        <v>0</v>
      </c>
    </row>
    <row r="760" s="74" customFormat="1" ht="18" customHeight="1" spans="1:3">
      <c r="A760" s="156">
        <v>2110203</v>
      </c>
      <c r="B760" s="150" t="s">
        <v>641</v>
      </c>
      <c r="C760" s="148">
        <v>0</v>
      </c>
    </row>
    <row r="761" s="74" customFormat="1" ht="18" customHeight="1" spans="1:3">
      <c r="A761" s="156">
        <v>2110204</v>
      </c>
      <c r="B761" s="150" t="s">
        <v>642</v>
      </c>
      <c r="C761" s="148">
        <v>0</v>
      </c>
    </row>
    <row r="762" s="74" customFormat="1" ht="18" customHeight="1" spans="1:3">
      <c r="A762" s="156">
        <v>2110299</v>
      </c>
      <c r="B762" s="150" t="s">
        <v>643</v>
      </c>
      <c r="C762" s="148">
        <v>0</v>
      </c>
    </row>
    <row r="763" s="74" customFormat="1" ht="18" customHeight="1" spans="1:3">
      <c r="A763" s="156">
        <v>21103</v>
      </c>
      <c r="B763" s="146" t="s">
        <v>644</v>
      </c>
      <c r="C763" s="148">
        <f>SUM(C764:C771)</f>
        <v>2109.53</v>
      </c>
    </row>
    <row r="764" s="74" customFormat="1" ht="18" customHeight="1" spans="1:3">
      <c r="A764" s="156">
        <v>2110301</v>
      </c>
      <c r="B764" s="150" t="s">
        <v>645</v>
      </c>
      <c r="C764" s="148">
        <v>2049.53</v>
      </c>
    </row>
    <row r="765" s="74" customFormat="1" ht="18" customHeight="1" spans="1:3">
      <c r="A765" s="156">
        <v>2110302</v>
      </c>
      <c r="B765" s="150" t="s">
        <v>646</v>
      </c>
      <c r="C765" s="148">
        <v>0</v>
      </c>
    </row>
    <row r="766" s="74" customFormat="1" ht="18" customHeight="1" spans="1:3">
      <c r="A766" s="156">
        <v>2110303</v>
      </c>
      <c r="B766" s="150" t="s">
        <v>647</v>
      </c>
      <c r="C766" s="148">
        <v>0</v>
      </c>
    </row>
    <row r="767" s="74" customFormat="1" ht="18" customHeight="1" spans="1:3">
      <c r="A767" s="156">
        <v>2110304</v>
      </c>
      <c r="B767" s="150" t="s">
        <v>648</v>
      </c>
      <c r="C767" s="148">
        <v>0</v>
      </c>
    </row>
    <row r="768" s="74" customFormat="1" ht="18" customHeight="1" spans="1:3">
      <c r="A768" s="156">
        <v>2110305</v>
      </c>
      <c r="B768" s="150" t="s">
        <v>649</v>
      </c>
      <c r="C768" s="148">
        <v>0</v>
      </c>
    </row>
    <row r="769" s="74" customFormat="1" ht="18" customHeight="1" spans="1:3">
      <c r="A769" s="156">
        <v>2110306</v>
      </c>
      <c r="B769" s="150" t="s">
        <v>650</v>
      </c>
      <c r="C769" s="148">
        <v>0</v>
      </c>
    </row>
    <row r="770" s="74" customFormat="1" ht="18" customHeight="1" spans="1:3">
      <c r="A770" s="156">
        <v>2110307</v>
      </c>
      <c r="B770" s="150" t="s">
        <v>651</v>
      </c>
      <c r="C770" s="148">
        <v>0</v>
      </c>
    </row>
    <row r="771" s="74" customFormat="1" ht="18" customHeight="1" spans="1:3">
      <c r="A771" s="156">
        <v>2110399</v>
      </c>
      <c r="B771" s="150" t="s">
        <v>652</v>
      </c>
      <c r="C771" s="148">
        <v>60</v>
      </c>
    </row>
    <row r="772" s="74" customFormat="1" ht="18" customHeight="1" spans="1:3">
      <c r="A772" s="156">
        <v>21104</v>
      </c>
      <c r="B772" s="146" t="s">
        <v>653</v>
      </c>
      <c r="C772" s="148">
        <f>SUM(C773:C778)</f>
        <v>0</v>
      </c>
    </row>
    <row r="773" s="74" customFormat="1" ht="18" customHeight="1" spans="1:3">
      <c r="A773" s="156">
        <v>2110401</v>
      </c>
      <c r="B773" s="150" t="s">
        <v>654</v>
      </c>
      <c r="C773" s="148">
        <v>0</v>
      </c>
    </row>
    <row r="774" s="74" customFormat="1" ht="18" customHeight="1" spans="1:3">
      <c r="A774" s="156">
        <v>2110402</v>
      </c>
      <c r="B774" s="150" t="s">
        <v>655</v>
      </c>
      <c r="C774" s="148">
        <v>0</v>
      </c>
    </row>
    <row r="775" s="74" customFormat="1" ht="18" customHeight="1" spans="1:3">
      <c r="A775" s="156">
        <v>2110404</v>
      </c>
      <c r="B775" s="150" t="s">
        <v>656</v>
      </c>
      <c r="C775" s="148">
        <v>0</v>
      </c>
    </row>
    <row r="776" s="74" customFormat="1" ht="18" customHeight="1" spans="1:3">
      <c r="A776" s="156">
        <v>2110405</v>
      </c>
      <c r="B776" s="150" t="s">
        <v>657</v>
      </c>
      <c r="C776" s="148">
        <v>0</v>
      </c>
    </row>
    <row r="777" s="74" customFormat="1" ht="18" customHeight="1" spans="1:3">
      <c r="A777" s="156">
        <v>2110406</v>
      </c>
      <c r="B777" s="150" t="s">
        <v>658</v>
      </c>
      <c r="C777" s="148">
        <v>0</v>
      </c>
    </row>
    <row r="778" s="74" customFormat="1" ht="18" customHeight="1" spans="1:3">
      <c r="A778" s="156">
        <v>2110499</v>
      </c>
      <c r="B778" s="150" t="s">
        <v>659</v>
      </c>
      <c r="C778" s="148">
        <v>0</v>
      </c>
    </row>
    <row r="779" s="74" customFormat="1" ht="18" customHeight="1" spans="1:3">
      <c r="A779" s="156">
        <v>21105</v>
      </c>
      <c r="B779" s="146" t="s">
        <v>660</v>
      </c>
      <c r="C779" s="148">
        <f>SUM(C780:C785)</f>
        <v>707.96</v>
      </c>
    </row>
    <row r="780" s="74" customFormat="1" ht="18" customHeight="1" spans="1:3">
      <c r="A780" s="156">
        <v>2110501</v>
      </c>
      <c r="B780" s="150" t="s">
        <v>661</v>
      </c>
      <c r="C780" s="148">
        <v>694</v>
      </c>
    </row>
    <row r="781" s="74" customFormat="1" ht="18" customHeight="1" spans="1:3">
      <c r="A781" s="156">
        <v>2110502</v>
      </c>
      <c r="B781" s="150" t="s">
        <v>662</v>
      </c>
      <c r="C781" s="148">
        <v>0</v>
      </c>
    </row>
    <row r="782" s="74" customFormat="1" ht="18" customHeight="1" spans="1:3">
      <c r="A782" s="156">
        <v>2110503</v>
      </c>
      <c r="B782" s="150" t="s">
        <v>663</v>
      </c>
      <c r="C782" s="148">
        <v>0</v>
      </c>
    </row>
    <row r="783" s="74" customFormat="1" ht="18" customHeight="1" spans="1:3">
      <c r="A783" s="156">
        <v>2110506</v>
      </c>
      <c r="B783" s="150" t="s">
        <v>664</v>
      </c>
      <c r="C783" s="148">
        <v>0</v>
      </c>
    </row>
    <row r="784" s="74" customFormat="1" ht="18" customHeight="1" spans="1:3">
      <c r="A784" s="156">
        <v>2110507</v>
      </c>
      <c r="B784" s="150" t="s">
        <v>665</v>
      </c>
      <c r="C784" s="148">
        <v>13.96</v>
      </c>
    </row>
    <row r="785" s="74" customFormat="1" ht="18" customHeight="1" spans="1:3">
      <c r="A785" s="156">
        <v>2110599</v>
      </c>
      <c r="B785" s="150" t="s">
        <v>666</v>
      </c>
      <c r="C785" s="148">
        <v>0</v>
      </c>
    </row>
    <row r="786" s="74" customFormat="1" ht="18" customHeight="1" spans="1:3">
      <c r="A786" s="156">
        <v>21106</v>
      </c>
      <c r="B786" s="146" t="s">
        <v>667</v>
      </c>
      <c r="C786" s="148">
        <f>SUM(C787:C791)</f>
        <v>0</v>
      </c>
    </row>
    <row r="787" s="74" customFormat="1" ht="18" customHeight="1" spans="1:3">
      <c r="A787" s="156">
        <v>2110602</v>
      </c>
      <c r="B787" s="150" t="s">
        <v>668</v>
      </c>
      <c r="C787" s="148">
        <v>0</v>
      </c>
    </row>
    <row r="788" s="74" customFormat="1" ht="18" customHeight="1" spans="1:3">
      <c r="A788" s="156">
        <v>2110603</v>
      </c>
      <c r="B788" s="150" t="s">
        <v>669</v>
      </c>
      <c r="C788" s="148">
        <v>0</v>
      </c>
    </row>
    <row r="789" s="74" customFormat="1" ht="18" customHeight="1" spans="1:3">
      <c r="A789" s="156">
        <v>2110604</v>
      </c>
      <c r="B789" s="150" t="s">
        <v>670</v>
      </c>
      <c r="C789" s="148">
        <v>0</v>
      </c>
    </row>
    <row r="790" s="74" customFormat="1" ht="18" customHeight="1" spans="1:3">
      <c r="A790" s="156">
        <v>2110605</v>
      </c>
      <c r="B790" s="150" t="s">
        <v>671</v>
      </c>
      <c r="C790" s="148">
        <v>0</v>
      </c>
    </row>
    <row r="791" s="74" customFormat="1" ht="18" customHeight="1" spans="1:3">
      <c r="A791" s="156">
        <v>2110699</v>
      </c>
      <c r="B791" s="150" t="s">
        <v>672</v>
      </c>
      <c r="C791" s="148">
        <v>0</v>
      </c>
    </row>
    <row r="792" s="74" customFormat="1" ht="18" customHeight="1" spans="1:3">
      <c r="A792" s="156">
        <v>21107</v>
      </c>
      <c r="B792" s="146" t="s">
        <v>673</v>
      </c>
      <c r="C792" s="148">
        <f>SUM(C793:C794)</f>
        <v>0</v>
      </c>
    </row>
    <row r="793" s="74" customFormat="1" ht="18" customHeight="1" spans="1:3">
      <c r="A793" s="156">
        <v>2110704</v>
      </c>
      <c r="B793" s="150" t="s">
        <v>674</v>
      </c>
      <c r="C793" s="148">
        <v>0</v>
      </c>
    </row>
    <row r="794" s="74" customFormat="1" ht="18" customHeight="1" spans="1:3">
      <c r="A794" s="156">
        <v>2110799</v>
      </c>
      <c r="B794" s="150" t="s">
        <v>675</v>
      </c>
      <c r="C794" s="148">
        <v>0</v>
      </c>
    </row>
    <row r="795" s="74" customFormat="1" ht="18" customHeight="1" spans="1:3">
      <c r="A795" s="156">
        <v>21108</v>
      </c>
      <c r="B795" s="146" t="s">
        <v>676</v>
      </c>
      <c r="C795" s="148">
        <f>SUM(C796:C797)</f>
        <v>0</v>
      </c>
    </row>
    <row r="796" s="74" customFormat="1" ht="18" customHeight="1" spans="1:3">
      <c r="A796" s="156">
        <v>2110804</v>
      </c>
      <c r="B796" s="150" t="s">
        <v>677</v>
      </c>
      <c r="C796" s="148">
        <v>0</v>
      </c>
    </row>
    <row r="797" s="74" customFormat="1" ht="18" customHeight="1" spans="1:3">
      <c r="A797" s="156">
        <v>2110899</v>
      </c>
      <c r="B797" s="150" t="s">
        <v>678</v>
      </c>
      <c r="C797" s="148">
        <v>0</v>
      </c>
    </row>
    <row r="798" s="74" customFormat="1" ht="18" customHeight="1" spans="1:3">
      <c r="A798" s="156">
        <v>21109</v>
      </c>
      <c r="B798" s="146" t="s">
        <v>679</v>
      </c>
      <c r="C798" s="148">
        <f>C799</f>
        <v>0</v>
      </c>
    </row>
    <row r="799" s="74" customFormat="1" ht="18" customHeight="1" spans="1:3">
      <c r="A799" s="156">
        <v>2110901</v>
      </c>
      <c r="B799" s="150" t="s">
        <v>680</v>
      </c>
      <c r="C799" s="148">
        <v>0</v>
      </c>
    </row>
    <row r="800" s="74" customFormat="1" ht="18" customHeight="1" spans="1:3">
      <c r="A800" s="156">
        <v>21110</v>
      </c>
      <c r="B800" s="146" t="s">
        <v>681</v>
      </c>
      <c r="C800" s="148">
        <f>C801</f>
        <v>103.07</v>
      </c>
    </row>
    <row r="801" s="74" customFormat="1" ht="18" customHeight="1" spans="1:3">
      <c r="A801" s="156">
        <v>2111001</v>
      </c>
      <c r="B801" s="150" t="s">
        <v>682</v>
      </c>
      <c r="C801" s="148">
        <v>103.07</v>
      </c>
    </row>
    <row r="802" s="74" customFormat="1" ht="18" customHeight="1" spans="1:3">
      <c r="A802" s="156">
        <v>21111</v>
      </c>
      <c r="B802" s="146" t="s">
        <v>683</v>
      </c>
      <c r="C802" s="148">
        <f>SUM(C803:C807)</f>
        <v>0</v>
      </c>
    </row>
    <row r="803" s="74" customFormat="1" ht="18" customHeight="1" spans="1:3">
      <c r="A803" s="156">
        <v>2111101</v>
      </c>
      <c r="B803" s="150" t="s">
        <v>684</v>
      </c>
      <c r="C803" s="148">
        <v>0</v>
      </c>
    </row>
    <row r="804" s="74" customFormat="1" ht="18" customHeight="1" spans="1:3">
      <c r="A804" s="156">
        <v>2111102</v>
      </c>
      <c r="B804" s="150" t="s">
        <v>685</v>
      </c>
      <c r="C804" s="148">
        <v>0</v>
      </c>
    </row>
    <row r="805" s="74" customFormat="1" ht="18" customHeight="1" spans="1:3">
      <c r="A805" s="156">
        <v>2111103</v>
      </c>
      <c r="B805" s="150" t="s">
        <v>686</v>
      </c>
      <c r="C805" s="148">
        <v>0</v>
      </c>
    </row>
    <row r="806" s="74" customFormat="1" ht="18" customHeight="1" spans="1:3">
      <c r="A806" s="156">
        <v>2111104</v>
      </c>
      <c r="B806" s="150" t="s">
        <v>687</v>
      </c>
      <c r="C806" s="148">
        <v>0</v>
      </c>
    </row>
    <row r="807" s="74" customFormat="1" ht="18" customHeight="1" spans="1:3">
      <c r="A807" s="156">
        <v>2111199</v>
      </c>
      <c r="B807" s="150" t="s">
        <v>688</v>
      </c>
      <c r="C807" s="148">
        <v>0</v>
      </c>
    </row>
    <row r="808" s="74" customFormat="1" ht="18" customHeight="1" spans="1:3">
      <c r="A808" s="156">
        <v>21112</v>
      </c>
      <c r="B808" s="146" t="s">
        <v>689</v>
      </c>
      <c r="C808" s="148">
        <f>C809</f>
        <v>0</v>
      </c>
    </row>
    <row r="809" s="74" customFormat="1" ht="18" customHeight="1" spans="1:3">
      <c r="A809" s="156">
        <v>2111201</v>
      </c>
      <c r="B809" s="150" t="s">
        <v>690</v>
      </c>
      <c r="C809" s="148">
        <v>0</v>
      </c>
    </row>
    <row r="810" s="74" customFormat="1" ht="18" customHeight="1" spans="1:3">
      <c r="A810" s="156">
        <v>21113</v>
      </c>
      <c r="B810" s="146" t="s">
        <v>691</v>
      </c>
      <c r="C810" s="148">
        <f>C811</f>
        <v>0</v>
      </c>
    </row>
    <row r="811" s="74" customFormat="1" ht="18" customHeight="1" spans="1:3">
      <c r="A811" s="156">
        <v>2111301</v>
      </c>
      <c r="B811" s="150" t="s">
        <v>692</v>
      </c>
      <c r="C811" s="148">
        <v>0</v>
      </c>
    </row>
    <row r="812" s="74" customFormat="1" ht="18" customHeight="1" spans="1:3">
      <c r="A812" s="156">
        <v>21114</v>
      </c>
      <c r="B812" s="146" t="s">
        <v>693</v>
      </c>
      <c r="C812" s="148">
        <f>SUM(C813:C822)</f>
        <v>0</v>
      </c>
    </row>
    <row r="813" s="74" customFormat="1" ht="18" customHeight="1" spans="1:3">
      <c r="A813" s="156">
        <v>2111401</v>
      </c>
      <c r="B813" s="150" t="s">
        <v>90</v>
      </c>
      <c r="C813" s="148">
        <v>0</v>
      </c>
    </row>
    <row r="814" s="74" customFormat="1" ht="18" customHeight="1" spans="1:3">
      <c r="A814" s="156">
        <v>2111402</v>
      </c>
      <c r="B814" s="150" t="s">
        <v>91</v>
      </c>
      <c r="C814" s="148">
        <v>0</v>
      </c>
    </row>
    <row r="815" s="74" customFormat="1" ht="18" customHeight="1" spans="1:3">
      <c r="A815" s="156">
        <v>2111403</v>
      </c>
      <c r="B815" s="150" t="s">
        <v>92</v>
      </c>
      <c r="C815" s="148">
        <v>0</v>
      </c>
    </row>
    <row r="816" s="74" customFormat="1" ht="18" customHeight="1" spans="1:3">
      <c r="A816" s="156">
        <v>2111406</v>
      </c>
      <c r="B816" s="150" t="s">
        <v>694</v>
      </c>
      <c r="C816" s="148">
        <v>0</v>
      </c>
    </row>
    <row r="817" s="74" customFormat="1" ht="18" customHeight="1" spans="1:3">
      <c r="A817" s="156">
        <v>2111407</v>
      </c>
      <c r="B817" s="150" t="s">
        <v>695</v>
      </c>
      <c r="C817" s="148">
        <v>0</v>
      </c>
    </row>
    <row r="818" s="74" customFormat="1" ht="18" customHeight="1" spans="1:3">
      <c r="A818" s="156">
        <v>2111408</v>
      </c>
      <c r="B818" s="150" t="s">
        <v>696</v>
      </c>
      <c r="C818" s="148">
        <v>0</v>
      </c>
    </row>
    <row r="819" s="74" customFormat="1" ht="18" customHeight="1" spans="1:3">
      <c r="A819" s="156">
        <v>2111411</v>
      </c>
      <c r="B819" s="150" t="s">
        <v>131</v>
      </c>
      <c r="C819" s="148">
        <v>0</v>
      </c>
    </row>
    <row r="820" s="74" customFormat="1" ht="18" customHeight="1" spans="1:3">
      <c r="A820" s="156">
        <v>2111413</v>
      </c>
      <c r="B820" s="150" t="s">
        <v>697</v>
      </c>
      <c r="C820" s="148">
        <v>0</v>
      </c>
    </row>
    <row r="821" s="74" customFormat="1" ht="18" customHeight="1" spans="1:3">
      <c r="A821" s="156">
        <v>2111450</v>
      </c>
      <c r="B821" s="150" t="s">
        <v>99</v>
      </c>
      <c r="C821" s="148">
        <v>0</v>
      </c>
    </row>
    <row r="822" s="74" customFormat="1" ht="18" customHeight="1" spans="1:3">
      <c r="A822" s="156">
        <v>2111499</v>
      </c>
      <c r="B822" s="150" t="s">
        <v>698</v>
      </c>
      <c r="C822" s="148">
        <v>0</v>
      </c>
    </row>
    <row r="823" s="74" customFormat="1" ht="18" customHeight="1" spans="1:3">
      <c r="A823" s="156">
        <v>21199</v>
      </c>
      <c r="B823" s="146" t="s">
        <v>699</v>
      </c>
      <c r="C823" s="148">
        <f>C824</f>
        <v>0</v>
      </c>
    </row>
    <row r="824" s="74" customFormat="1" ht="18" customHeight="1" spans="1:3">
      <c r="A824" s="156">
        <v>2119999</v>
      </c>
      <c r="B824" s="150" t="s">
        <v>700</v>
      </c>
      <c r="C824" s="148">
        <v>0</v>
      </c>
    </row>
    <row r="825" s="74" customFormat="1" ht="18" customHeight="1" spans="1:3">
      <c r="A825" s="156">
        <v>212</v>
      </c>
      <c r="B825" s="146" t="s">
        <v>701</v>
      </c>
      <c r="C825" s="148">
        <f>C826+C837+C839+C842+C844+C846</f>
        <v>2486.522409</v>
      </c>
    </row>
    <row r="826" s="74" customFormat="1" ht="18" customHeight="1" spans="1:3">
      <c r="A826" s="156">
        <v>21201</v>
      </c>
      <c r="B826" s="146" t="s">
        <v>702</v>
      </c>
      <c r="C826" s="148">
        <f>SUM(C827:C836)</f>
        <v>723.17</v>
      </c>
    </row>
    <row r="827" s="74" customFormat="1" ht="18" customHeight="1" spans="1:3">
      <c r="A827" s="156">
        <v>2120101</v>
      </c>
      <c r="B827" s="150" t="s">
        <v>90</v>
      </c>
      <c r="C827" s="148">
        <v>498.15</v>
      </c>
    </row>
    <row r="828" s="74" customFormat="1" ht="18" customHeight="1" spans="1:3">
      <c r="A828" s="156">
        <v>2120102</v>
      </c>
      <c r="B828" s="150" t="s">
        <v>91</v>
      </c>
      <c r="C828" s="148">
        <v>0</v>
      </c>
    </row>
    <row r="829" s="74" customFormat="1" ht="18" customHeight="1" spans="1:3">
      <c r="A829" s="156">
        <v>2120103</v>
      </c>
      <c r="B829" s="150" t="s">
        <v>92</v>
      </c>
      <c r="C829" s="148">
        <v>25.02</v>
      </c>
    </row>
    <row r="830" s="74" customFormat="1" ht="18" customHeight="1" spans="1:3">
      <c r="A830" s="156">
        <v>2120104</v>
      </c>
      <c r="B830" s="150" t="s">
        <v>703</v>
      </c>
      <c r="C830" s="148">
        <v>0</v>
      </c>
    </row>
    <row r="831" s="74" customFormat="1" ht="18" customHeight="1" spans="1:3">
      <c r="A831" s="156">
        <v>2120105</v>
      </c>
      <c r="B831" s="150" t="s">
        <v>704</v>
      </c>
      <c r="C831" s="148">
        <v>0</v>
      </c>
    </row>
    <row r="832" s="74" customFormat="1" ht="18" customHeight="1" spans="1:3">
      <c r="A832" s="156">
        <v>2120106</v>
      </c>
      <c r="B832" s="150" t="s">
        <v>705</v>
      </c>
      <c r="C832" s="148">
        <v>0</v>
      </c>
    </row>
    <row r="833" s="74" customFormat="1" ht="18" customHeight="1" spans="1:3">
      <c r="A833" s="156">
        <v>2120107</v>
      </c>
      <c r="B833" s="150" t="s">
        <v>706</v>
      </c>
      <c r="C833" s="148">
        <v>0</v>
      </c>
    </row>
    <row r="834" s="74" customFormat="1" ht="18" customHeight="1" spans="1:3">
      <c r="A834" s="156">
        <v>2120109</v>
      </c>
      <c r="B834" s="150" t="s">
        <v>707</v>
      </c>
      <c r="C834" s="148">
        <v>0</v>
      </c>
    </row>
    <row r="835" s="74" customFormat="1" ht="18" customHeight="1" spans="1:3">
      <c r="A835" s="156">
        <v>2120110</v>
      </c>
      <c r="B835" s="150" t="s">
        <v>708</v>
      </c>
      <c r="C835" s="148">
        <v>0</v>
      </c>
    </row>
    <row r="836" s="74" customFormat="1" ht="18" customHeight="1" spans="1:3">
      <c r="A836" s="156">
        <v>2120199</v>
      </c>
      <c r="B836" s="150" t="s">
        <v>709</v>
      </c>
      <c r="C836" s="148">
        <v>200</v>
      </c>
    </row>
    <row r="837" s="74" customFormat="1" ht="18" customHeight="1" spans="1:3">
      <c r="A837" s="156">
        <v>21202</v>
      </c>
      <c r="B837" s="146" t="s">
        <v>710</v>
      </c>
      <c r="C837" s="148">
        <f>C838</f>
        <v>85.862409</v>
      </c>
    </row>
    <row r="838" s="74" customFormat="1" ht="18" customHeight="1" spans="1:3">
      <c r="A838" s="156">
        <v>2120201</v>
      </c>
      <c r="B838" s="150" t="s">
        <v>711</v>
      </c>
      <c r="C838" s="148">
        <v>85.862409</v>
      </c>
    </row>
    <row r="839" s="74" customFormat="1" ht="18" customHeight="1" spans="1:3">
      <c r="A839" s="156">
        <v>21203</v>
      </c>
      <c r="B839" s="146" t="s">
        <v>712</v>
      </c>
      <c r="C839" s="148">
        <f>SUM(C840:C841)</f>
        <v>0</v>
      </c>
    </row>
    <row r="840" s="74" customFormat="1" ht="18" customHeight="1" spans="1:3">
      <c r="A840" s="156">
        <v>2120303</v>
      </c>
      <c r="B840" s="150" t="s">
        <v>713</v>
      </c>
      <c r="C840" s="148">
        <v>0</v>
      </c>
    </row>
    <row r="841" s="74" customFormat="1" ht="18" customHeight="1" spans="1:3">
      <c r="A841" s="156">
        <v>2120399</v>
      </c>
      <c r="B841" s="150" t="s">
        <v>714</v>
      </c>
      <c r="C841" s="148">
        <v>0</v>
      </c>
    </row>
    <row r="842" s="74" customFormat="1" ht="18" customHeight="1" spans="1:3">
      <c r="A842" s="156">
        <v>21205</v>
      </c>
      <c r="B842" s="146" t="s">
        <v>715</v>
      </c>
      <c r="C842" s="148">
        <f>C843</f>
        <v>1677.49</v>
      </c>
    </row>
    <row r="843" s="74" customFormat="1" ht="18" customHeight="1" spans="1:3">
      <c r="A843" s="156">
        <v>2120501</v>
      </c>
      <c r="B843" s="150" t="s">
        <v>716</v>
      </c>
      <c r="C843" s="148">
        <v>1677.49</v>
      </c>
    </row>
    <row r="844" s="74" customFormat="1" ht="18" customHeight="1" spans="1:3">
      <c r="A844" s="156">
        <v>21206</v>
      </c>
      <c r="B844" s="146" t="s">
        <v>717</v>
      </c>
      <c r="C844" s="148">
        <f>C845</f>
        <v>0</v>
      </c>
    </row>
    <row r="845" s="74" customFormat="1" ht="18" customHeight="1" spans="1:3">
      <c r="A845" s="156">
        <v>2120601</v>
      </c>
      <c r="B845" s="150" t="s">
        <v>718</v>
      </c>
      <c r="C845" s="148">
        <v>0</v>
      </c>
    </row>
    <row r="846" s="74" customFormat="1" ht="18" customHeight="1" spans="1:3">
      <c r="A846" s="156">
        <v>21299</v>
      </c>
      <c r="B846" s="146" t="s">
        <v>719</v>
      </c>
      <c r="C846" s="148">
        <f>C847</f>
        <v>0</v>
      </c>
    </row>
    <row r="847" s="74" customFormat="1" ht="18" customHeight="1" spans="1:3">
      <c r="A847" s="156">
        <v>2129999</v>
      </c>
      <c r="B847" s="150" t="s">
        <v>720</v>
      </c>
      <c r="C847" s="148">
        <v>0</v>
      </c>
    </row>
    <row r="848" s="74" customFormat="1" ht="18" customHeight="1" spans="1:3">
      <c r="A848" s="156">
        <v>213</v>
      </c>
      <c r="B848" s="146" t="s">
        <v>721</v>
      </c>
      <c r="C848" s="148">
        <f>C849+C875+C897+C925+C936+C943+C949+C952</f>
        <v>43259.39175</v>
      </c>
    </row>
    <row r="849" s="74" customFormat="1" ht="18" customHeight="1" spans="1:3">
      <c r="A849" s="156">
        <v>21301</v>
      </c>
      <c r="B849" s="146" t="s">
        <v>722</v>
      </c>
      <c r="C849" s="148">
        <f>SUM(C850:C874)</f>
        <v>11374.390658</v>
      </c>
    </row>
    <row r="850" s="74" customFormat="1" ht="18" customHeight="1" spans="1:3">
      <c r="A850" s="156">
        <v>2130101</v>
      </c>
      <c r="B850" s="150" t="s">
        <v>90</v>
      </c>
      <c r="C850" s="148">
        <v>1564.69</v>
      </c>
    </row>
    <row r="851" s="74" customFormat="1" ht="18" customHeight="1" spans="1:3">
      <c r="A851" s="156">
        <v>2130102</v>
      </c>
      <c r="B851" s="150" t="s">
        <v>91</v>
      </c>
      <c r="C851" s="148">
        <v>0</v>
      </c>
    </row>
    <row r="852" s="74" customFormat="1" ht="18" customHeight="1" spans="1:3">
      <c r="A852" s="156">
        <v>2130103</v>
      </c>
      <c r="B852" s="150" t="s">
        <v>92</v>
      </c>
      <c r="C852" s="148">
        <v>0</v>
      </c>
    </row>
    <row r="853" s="74" customFormat="1" ht="18" customHeight="1" spans="1:3">
      <c r="A853" s="156">
        <v>2130104</v>
      </c>
      <c r="B853" s="150" t="s">
        <v>99</v>
      </c>
      <c r="C853" s="148">
        <v>759.870658</v>
      </c>
    </row>
    <row r="854" s="74" customFormat="1" ht="18" customHeight="1" spans="1:3">
      <c r="A854" s="156">
        <v>2130105</v>
      </c>
      <c r="B854" s="150" t="s">
        <v>723</v>
      </c>
      <c r="C854" s="148">
        <v>0</v>
      </c>
    </row>
    <row r="855" s="74" customFormat="1" ht="18" customHeight="1" spans="1:3">
      <c r="A855" s="156">
        <v>2130106</v>
      </c>
      <c r="B855" s="150" t="s">
        <v>724</v>
      </c>
      <c r="C855" s="148">
        <v>0</v>
      </c>
    </row>
    <row r="856" s="74" customFormat="1" ht="18" customHeight="1" spans="1:3">
      <c r="A856" s="156">
        <v>2130108</v>
      </c>
      <c r="B856" s="150" t="s">
        <v>725</v>
      </c>
      <c r="C856" s="148">
        <v>0</v>
      </c>
    </row>
    <row r="857" s="74" customFormat="1" ht="18" customHeight="1" spans="1:3">
      <c r="A857" s="156">
        <v>2130109</v>
      </c>
      <c r="B857" s="150" t="s">
        <v>726</v>
      </c>
      <c r="C857" s="148">
        <v>0</v>
      </c>
    </row>
    <row r="858" s="74" customFormat="1" ht="18" customHeight="1" spans="1:3">
      <c r="A858" s="156">
        <v>2130110</v>
      </c>
      <c r="B858" s="150" t="s">
        <v>727</v>
      </c>
      <c r="C858" s="148">
        <v>0</v>
      </c>
    </row>
    <row r="859" s="74" customFormat="1" ht="18" customHeight="1" spans="1:3">
      <c r="A859" s="156">
        <v>2130111</v>
      </c>
      <c r="B859" s="150" t="s">
        <v>728</v>
      </c>
      <c r="C859" s="148">
        <v>0</v>
      </c>
    </row>
    <row r="860" s="74" customFormat="1" ht="18" customHeight="1" spans="1:3">
      <c r="A860" s="156">
        <v>2130112</v>
      </c>
      <c r="B860" s="150" t="s">
        <v>729</v>
      </c>
      <c r="C860" s="148">
        <v>0</v>
      </c>
    </row>
    <row r="861" s="74" customFormat="1" ht="18" customHeight="1" spans="1:3">
      <c r="A861" s="156">
        <v>2130114</v>
      </c>
      <c r="B861" s="150" t="s">
        <v>730</v>
      </c>
      <c r="C861" s="148">
        <v>0</v>
      </c>
    </row>
    <row r="862" s="74" customFormat="1" ht="18" customHeight="1" spans="1:3">
      <c r="A862" s="156">
        <v>2130119</v>
      </c>
      <c r="B862" s="150" t="s">
        <v>731</v>
      </c>
      <c r="C862" s="148">
        <v>0</v>
      </c>
    </row>
    <row r="863" s="74" customFormat="1" ht="18" customHeight="1" spans="1:3">
      <c r="A863" s="156">
        <v>2130120</v>
      </c>
      <c r="B863" s="150" t="s">
        <v>732</v>
      </c>
      <c r="C863" s="148">
        <v>0</v>
      </c>
    </row>
    <row r="864" s="74" customFormat="1" ht="18" customHeight="1" spans="1:3">
      <c r="A864" s="156">
        <v>2130121</v>
      </c>
      <c r="B864" s="150" t="s">
        <v>733</v>
      </c>
      <c r="C864" s="148">
        <v>0</v>
      </c>
    </row>
    <row r="865" s="74" customFormat="1" ht="18" customHeight="1" spans="1:3">
      <c r="A865" s="156">
        <v>2130122</v>
      </c>
      <c r="B865" s="150" t="s">
        <v>734</v>
      </c>
      <c r="C865" s="148">
        <v>4569</v>
      </c>
    </row>
    <row r="866" s="74" customFormat="1" ht="18" customHeight="1" spans="1:3">
      <c r="A866" s="156">
        <v>2130124</v>
      </c>
      <c r="B866" s="150" t="s">
        <v>735</v>
      </c>
      <c r="C866" s="148">
        <v>0</v>
      </c>
    </row>
    <row r="867" s="74" customFormat="1" ht="18" customHeight="1" spans="1:3">
      <c r="A867" s="156">
        <v>2130125</v>
      </c>
      <c r="B867" s="150" t="s">
        <v>736</v>
      </c>
      <c r="C867" s="148">
        <v>0</v>
      </c>
    </row>
    <row r="868" s="74" customFormat="1" ht="18" customHeight="1" spans="1:3">
      <c r="A868" s="156">
        <v>2130126</v>
      </c>
      <c r="B868" s="150" t="s">
        <v>737</v>
      </c>
      <c r="C868" s="148">
        <v>0</v>
      </c>
    </row>
    <row r="869" s="74" customFormat="1" ht="18" customHeight="1" spans="1:3">
      <c r="A869" s="156">
        <v>2130135</v>
      </c>
      <c r="B869" s="150" t="s">
        <v>738</v>
      </c>
      <c r="C869" s="148">
        <v>0</v>
      </c>
    </row>
    <row r="870" s="74" customFormat="1" ht="18" customHeight="1" spans="1:3">
      <c r="A870" s="156">
        <v>2130142</v>
      </c>
      <c r="B870" s="150" t="s">
        <v>739</v>
      </c>
      <c r="C870" s="148">
        <v>0</v>
      </c>
    </row>
    <row r="871" s="74" customFormat="1" ht="18" customHeight="1" spans="1:3">
      <c r="A871" s="156">
        <v>2130148</v>
      </c>
      <c r="B871" s="150" t="s">
        <v>740</v>
      </c>
      <c r="C871" s="148">
        <v>0</v>
      </c>
    </row>
    <row r="872" s="74" customFormat="1" ht="18" customHeight="1" spans="1:3">
      <c r="A872" s="156">
        <v>2130152</v>
      </c>
      <c r="B872" s="150" t="s">
        <v>741</v>
      </c>
      <c r="C872" s="148">
        <v>0</v>
      </c>
    </row>
    <row r="873" s="74" customFormat="1" ht="18" customHeight="1" spans="1:3">
      <c r="A873" s="156">
        <v>2130153</v>
      </c>
      <c r="B873" s="150" t="s">
        <v>742</v>
      </c>
      <c r="C873" s="148">
        <v>1725</v>
      </c>
    </row>
    <row r="874" s="74" customFormat="1" ht="18" customHeight="1" spans="1:3">
      <c r="A874" s="156">
        <v>2130199</v>
      </c>
      <c r="B874" s="150" t="s">
        <v>743</v>
      </c>
      <c r="C874" s="148">
        <v>2755.83</v>
      </c>
    </row>
    <row r="875" s="74" customFormat="1" ht="18" customHeight="1" spans="1:3">
      <c r="A875" s="156">
        <v>21302</v>
      </c>
      <c r="B875" s="146" t="s">
        <v>744</v>
      </c>
      <c r="C875" s="148">
        <f>SUM(C876:C896)</f>
        <v>4173.591092</v>
      </c>
    </row>
    <row r="876" s="74" customFormat="1" ht="18" customHeight="1" spans="1:3">
      <c r="A876" s="156">
        <v>2130201</v>
      </c>
      <c r="B876" s="150" t="s">
        <v>90</v>
      </c>
      <c r="C876" s="148">
        <v>883.7</v>
      </c>
    </row>
    <row r="877" s="74" customFormat="1" ht="18" customHeight="1" spans="1:3">
      <c r="A877" s="156">
        <v>2130202</v>
      </c>
      <c r="B877" s="150" t="s">
        <v>91</v>
      </c>
      <c r="C877" s="148">
        <v>12</v>
      </c>
    </row>
    <row r="878" s="74" customFormat="1" ht="18" customHeight="1" spans="1:3">
      <c r="A878" s="156">
        <v>2130203</v>
      </c>
      <c r="B878" s="150" t="s">
        <v>92</v>
      </c>
      <c r="C878" s="148">
        <v>0</v>
      </c>
    </row>
    <row r="879" s="74" customFormat="1" ht="18" customHeight="1" spans="1:3">
      <c r="A879" s="156">
        <v>2130204</v>
      </c>
      <c r="B879" s="150" t="s">
        <v>745</v>
      </c>
      <c r="C879" s="148">
        <v>673.941092</v>
      </c>
    </row>
    <row r="880" s="74" customFormat="1" ht="18" customHeight="1" spans="1:3">
      <c r="A880" s="156">
        <v>2130205</v>
      </c>
      <c r="B880" s="150" t="s">
        <v>746</v>
      </c>
      <c r="C880" s="148">
        <v>809.37</v>
      </c>
    </row>
    <row r="881" s="74" customFormat="1" ht="18" customHeight="1" spans="1:3">
      <c r="A881" s="156">
        <v>2130206</v>
      </c>
      <c r="B881" s="150" t="s">
        <v>747</v>
      </c>
      <c r="C881" s="148">
        <v>0</v>
      </c>
    </row>
    <row r="882" s="74" customFormat="1" ht="18" customHeight="1" spans="1:3">
      <c r="A882" s="156">
        <v>2130207</v>
      </c>
      <c r="B882" s="150" t="s">
        <v>748</v>
      </c>
      <c r="C882" s="148">
        <v>0</v>
      </c>
    </row>
    <row r="883" s="74" customFormat="1" ht="18" customHeight="1" spans="1:3">
      <c r="A883" s="156">
        <v>2130209</v>
      </c>
      <c r="B883" s="150" t="s">
        <v>749</v>
      </c>
      <c r="C883" s="148">
        <v>1420.4</v>
      </c>
    </row>
    <row r="884" s="74" customFormat="1" ht="18" customHeight="1" spans="1:3">
      <c r="A884" s="156">
        <v>2130211</v>
      </c>
      <c r="B884" s="150" t="s">
        <v>750</v>
      </c>
      <c r="C884" s="148">
        <v>0</v>
      </c>
    </row>
    <row r="885" s="74" customFormat="1" ht="18" customHeight="1" spans="1:3">
      <c r="A885" s="156">
        <v>2130212</v>
      </c>
      <c r="B885" s="150" t="s">
        <v>751</v>
      </c>
      <c r="C885" s="148">
        <v>0</v>
      </c>
    </row>
    <row r="886" s="74" customFormat="1" ht="18" customHeight="1" spans="1:3">
      <c r="A886" s="156">
        <v>2130213</v>
      </c>
      <c r="B886" s="150" t="s">
        <v>752</v>
      </c>
      <c r="C886" s="148">
        <v>0</v>
      </c>
    </row>
    <row r="887" s="74" customFormat="1" ht="18" customHeight="1" spans="1:3">
      <c r="A887" s="156">
        <v>2130217</v>
      </c>
      <c r="B887" s="150" t="s">
        <v>753</v>
      </c>
      <c r="C887" s="148">
        <v>0</v>
      </c>
    </row>
    <row r="888" s="74" customFormat="1" ht="18" customHeight="1" spans="1:3">
      <c r="A888" s="156">
        <v>2130220</v>
      </c>
      <c r="B888" s="150" t="s">
        <v>754</v>
      </c>
      <c r="C888" s="148">
        <v>0</v>
      </c>
    </row>
    <row r="889" s="74" customFormat="1" ht="18" customHeight="1" spans="1:3">
      <c r="A889" s="156">
        <v>2130221</v>
      </c>
      <c r="B889" s="150" t="s">
        <v>755</v>
      </c>
      <c r="C889" s="148">
        <v>0</v>
      </c>
    </row>
    <row r="890" s="74" customFormat="1" ht="18" customHeight="1" spans="1:3">
      <c r="A890" s="156">
        <v>2130223</v>
      </c>
      <c r="B890" s="150" t="s">
        <v>756</v>
      </c>
      <c r="C890" s="148">
        <v>0</v>
      </c>
    </row>
    <row r="891" s="74" customFormat="1" ht="18" customHeight="1" spans="1:3">
      <c r="A891" s="156">
        <v>2130226</v>
      </c>
      <c r="B891" s="150" t="s">
        <v>757</v>
      </c>
      <c r="C891" s="148">
        <v>0</v>
      </c>
    </row>
    <row r="892" s="74" customFormat="1" ht="18" customHeight="1" spans="1:3">
      <c r="A892" s="156">
        <v>2130227</v>
      </c>
      <c r="B892" s="150" t="s">
        <v>758</v>
      </c>
      <c r="C892" s="148">
        <v>0</v>
      </c>
    </row>
    <row r="893" s="74" customFormat="1" ht="18" customHeight="1" spans="1:3">
      <c r="A893" s="156">
        <v>2130234</v>
      </c>
      <c r="B893" s="150" t="s">
        <v>759</v>
      </c>
      <c r="C893" s="148">
        <v>8</v>
      </c>
    </row>
    <row r="894" s="74" customFormat="1" ht="18" customHeight="1" spans="1:3">
      <c r="A894" s="156">
        <v>2130236</v>
      </c>
      <c r="B894" s="150" t="s">
        <v>760</v>
      </c>
      <c r="C894" s="148">
        <v>0</v>
      </c>
    </row>
    <row r="895" s="74" customFormat="1" ht="18" customHeight="1" spans="1:3">
      <c r="A895" s="156">
        <v>2130237</v>
      </c>
      <c r="B895" s="150" t="s">
        <v>729</v>
      </c>
      <c r="C895" s="148">
        <v>0</v>
      </c>
    </row>
    <row r="896" s="74" customFormat="1" ht="18" customHeight="1" spans="1:3">
      <c r="A896" s="156">
        <v>2130299</v>
      </c>
      <c r="B896" s="150" t="s">
        <v>761</v>
      </c>
      <c r="C896" s="148">
        <v>366.18</v>
      </c>
    </row>
    <row r="897" s="74" customFormat="1" ht="18" customHeight="1" spans="1:3">
      <c r="A897" s="156">
        <v>21303</v>
      </c>
      <c r="B897" s="146" t="s">
        <v>762</v>
      </c>
      <c r="C897" s="148">
        <f>SUM(C898:C924)</f>
        <v>7867.11</v>
      </c>
    </row>
    <row r="898" s="74" customFormat="1" ht="18" customHeight="1" spans="1:3">
      <c r="A898" s="156">
        <v>2130301</v>
      </c>
      <c r="B898" s="150" t="s">
        <v>90</v>
      </c>
      <c r="C898" s="148">
        <v>1073.1</v>
      </c>
    </row>
    <row r="899" s="74" customFormat="1" ht="18" customHeight="1" spans="1:3">
      <c r="A899" s="156">
        <v>2130302</v>
      </c>
      <c r="B899" s="150" t="s">
        <v>91</v>
      </c>
      <c r="C899" s="148">
        <v>0</v>
      </c>
    </row>
    <row r="900" s="74" customFormat="1" ht="18" customHeight="1" spans="1:3">
      <c r="A900" s="156">
        <v>2130303</v>
      </c>
      <c r="B900" s="150" t="s">
        <v>92</v>
      </c>
      <c r="C900" s="148">
        <v>0</v>
      </c>
    </row>
    <row r="901" s="74" customFormat="1" ht="18" customHeight="1" spans="1:3">
      <c r="A901" s="156">
        <v>2130304</v>
      </c>
      <c r="B901" s="150" t="s">
        <v>763</v>
      </c>
      <c r="C901" s="148">
        <v>0</v>
      </c>
    </row>
    <row r="902" s="74" customFormat="1" ht="18" customHeight="1" spans="1:3">
      <c r="A902" s="156">
        <v>2130305</v>
      </c>
      <c r="B902" s="150" t="s">
        <v>764</v>
      </c>
      <c r="C902" s="148">
        <v>0</v>
      </c>
    </row>
    <row r="903" s="74" customFormat="1" ht="18" customHeight="1" spans="1:3">
      <c r="A903" s="156">
        <v>2130306</v>
      </c>
      <c r="B903" s="150" t="s">
        <v>765</v>
      </c>
      <c r="C903" s="148">
        <v>79.86</v>
      </c>
    </row>
    <row r="904" s="74" customFormat="1" ht="18" customHeight="1" spans="1:3">
      <c r="A904" s="156">
        <v>2130307</v>
      </c>
      <c r="B904" s="150" t="s">
        <v>766</v>
      </c>
      <c r="C904" s="148">
        <v>0</v>
      </c>
    </row>
    <row r="905" s="74" customFormat="1" ht="18" customHeight="1" spans="1:3">
      <c r="A905" s="156">
        <v>2130308</v>
      </c>
      <c r="B905" s="150" t="s">
        <v>767</v>
      </c>
      <c r="C905" s="148">
        <v>0</v>
      </c>
    </row>
    <row r="906" s="74" customFormat="1" ht="18" customHeight="1" spans="1:3">
      <c r="A906" s="156">
        <v>2130309</v>
      </c>
      <c r="B906" s="150" t="s">
        <v>768</v>
      </c>
      <c r="C906" s="148">
        <v>0</v>
      </c>
    </row>
    <row r="907" s="74" customFormat="1" ht="18" customHeight="1" spans="1:3">
      <c r="A907" s="156">
        <v>2130310</v>
      </c>
      <c r="B907" s="150" t="s">
        <v>769</v>
      </c>
      <c r="C907" s="148">
        <v>0</v>
      </c>
    </row>
    <row r="908" s="74" customFormat="1" ht="18" customHeight="1" spans="1:3">
      <c r="A908" s="156">
        <v>2130311</v>
      </c>
      <c r="B908" s="150" t="s">
        <v>770</v>
      </c>
      <c r="C908" s="148">
        <v>0</v>
      </c>
    </row>
    <row r="909" s="74" customFormat="1" ht="18" customHeight="1" spans="1:3">
      <c r="A909" s="156">
        <v>2130312</v>
      </c>
      <c r="B909" s="150" t="s">
        <v>771</v>
      </c>
      <c r="C909" s="148">
        <v>0</v>
      </c>
    </row>
    <row r="910" s="74" customFormat="1" ht="18" customHeight="1" spans="1:3">
      <c r="A910" s="156">
        <v>2130313</v>
      </c>
      <c r="B910" s="150" t="s">
        <v>772</v>
      </c>
      <c r="C910" s="148">
        <v>0</v>
      </c>
    </row>
    <row r="911" s="74" customFormat="1" ht="18" customHeight="1" spans="1:3">
      <c r="A911" s="156">
        <v>2130314</v>
      </c>
      <c r="B911" s="150" t="s">
        <v>773</v>
      </c>
      <c r="C911" s="148">
        <v>35</v>
      </c>
    </row>
    <row r="912" s="74" customFormat="1" ht="18" customHeight="1" spans="1:3">
      <c r="A912" s="156">
        <v>2130315</v>
      </c>
      <c r="B912" s="150" t="s">
        <v>774</v>
      </c>
      <c r="C912" s="148">
        <v>0</v>
      </c>
    </row>
    <row r="913" s="74" customFormat="1" ht="18" customHeight="1" spans="1:3">
      <c r="A913" s="156">
        <v>2130316</v>
      </c>
      <c r="B913" s="150" t="s">
        <v>775</v>
      </c>
      <c r="C913" s="148">
        <v>4352.1</v>
      </c>
    </row>
    <row r="914" s="74" customFormat="1" ht="18" customHeight="1" spans="1:3">
      <c r="A914" s="156">
        <v>2130317</v>
      </c>
      <c r="B914" s="150" t="s">
        <v>776</v>
      </c>
      <c r="C914" s="148">
        <v>642.74</v>
      </c>
    </row>
    <row r="915" s="74" customFormat="1" ht="18" customHeight="1" spans="1:3">
      <c r="A915" s="156">
        <v>2130318</v>
      </c>
      <c r="B915" s="150" t="s">
        <v>777</v>
      </c>
      <c r="C915" s="148">
        <v>0</v>
      </c>
    </row>
    <row r="916" s="74" customFormat="1" ht="18" customHeight="1" spans="1:3">
      <c r="A916" s="156">
        <v>2130319</v>
      </c>
      <c r="B916" s="150" t="s">
        <v>778</v>
      </c>
      <c r="C916" s="148">
        <v>0</v>
      </c>
    </row>
    <row r="917" s="74" customFormat="1" ht="18" customHeight="1" spans="1:3">
      <c r="A917" s="156">
        <v>2130321</v>
      </c>
      <c r="B917" s="150" t="s">
        <v>779</v>
      </c>
      <c r="C917" s="148">
        <v>0</v>
      </c>
    </row>
    <row r="918" s="74" customFormat="1" ht="18" customHeight="1" spans="1:3">
      <c r="A918" s="156">
        <v>2130322</v>
      </c>
      <c r="B918" s="150" t="s">
        <v>780</v>
      </c>
      <c r="C918" s="148">
        <v>0</v>
      </c>
    </row>
    <row r="919" s="74" customFormat="1" ht="18" customHeight="1" spans="1:3">
      <c r="A919" s="156">
        <v>2130333</v>
      </c>
      <c r="B919" s="150" t="s">
        <v>756</v>
      </c>
      <c r="C919" s="148">
        <v>0</v>
      </c>
    </row>
    <row r="920" s="74" customFormat="1" ht="18" customHeight="1" spans="1:3">
      <c r="A920" s="156">
        <v>2130334</v>
      </c>
      <c r="B920" s="150" t="s">
        <v>781</v>
      </c>
      <c r="C920" s="148">
        <v>0</v>
      </c>
    </row>
    <row r="921" s="74" customFormat="1" ht="18" customHeight="1" spans="1:3">
      <c r="A921" s="156">
        <v>2130335</v>
      </c>
      <c r="B921" s="150" t="s">
        <v>782</v>
      </c>
      <c r="C921" s="148">
        <v>0</v>
      </c>
    </row>
    <row r="922" s="74" customFormat="1" ht="18" customHeight="1" spans="1:3">
      <c r="A922" s="156">
        <v>2130336</v>
      </c>
      <c r="B922" s="150" t="s">
        <v>783</v>
      </c>
      <c r="C922" s="148">
        <v>0</v>
      </c>
    </row>
    <row r="923" s="74" customFormat="1" ht="18" customHeight="1" spans="1:3">
      <c r="A923" s="156">
        <v>2130337</v>
      </c>
      <c r="B923" s="150" t="s">
        <v>784</v>
      </c>
      <c r="C923" s="148">
        <v>0</v>
      </c>
    </row>
    <row r="924" s="74" customFormat="1" ht="18" customHeight="1" spans="1:3">
      <c r="A924" s="156">
        <v>2130399</v>
      </c>
      <c r="B924" s="150" t="s">
        <v>785</v>
      </c>
      <c r="C924" s="148">
        <v>1684.31</v>
      </c>
    </row>
    <row r="925" s="74" customFormat="1" ht="18" customHeight="1" spans="1:3">
      <c r="A925" s="156">
        <v>21305</v>
      </c>
      <c r="B925" s="146" t="s">
        <v>786</v>
      </c>
      <c r="C925" s="148">
        <f>SUM(C926:C935)</f>
        <v>19804.3</v>
      </c>
    </row>
    <row r="926" s="74" customFormat="1" ht="18" customHeight="1" spans="1:3">
      <c r="A926" s="156">
        <v>2130501</v>
      </c>
      <c r="B926" s="150" t="s">
        <v>90</v>
      </c>
      <c r="C926" s="148">
        <v>108.33</v>
      </c>
    </row>
    <row r="927" s="74" customFormat="1" ht="18" customHeight="1" spans="1:3">
      <c r="A927" s="156">
        <v>2130502</v>
      </c>
      <c r="B927" s="150" t="s">
        <v>91</v>
      </c>
      <c r="C927" s="148">
        <v>0</v>
      </c>
    </row>
    <row r="928" s="74" customFormat="1" ht="18" customHeight="1" spans="1:3">
      <c r="A928" s="156">
        <v>2130503</v>
      </c>
      <c r="B928" s="150" t="s">
        <v>92</v>
      </c>
      <c r="C928" s="148">
        <v>200</v>
      </c>
    </row>
    <row r="929" s="74" customFormat="1" ht="18" customHeight="1" spans="1:3">
      <c r="A929" s="156">
        <v>2130504</v>
      </c>
      <c r="B929" s="150" t="s">
        <v>787</v>
      </c>
      <c r="C929" s="148">
        <v>1112.81</v>
      </c>
    </row>
    <row r="930" s="74" customFormat="1" ht="18" customHeight="1" spans="1:3">
      <c r="A930" s="156">
        <v>2130505</v>
      </c>
      <c r="B930" s="150" t="s">
        <v>788</v>
      </c>
      <c r="C930" s="148">
        <v>17957</v>
      </c>
    </row>
    <row r="931" s="74" customFormat="1" ht="18" customHeight="1" spans="1:3">
      <c r="A931" s="156">
        <v>2130506</v>
      </c>
      <c r="B931" s="150" t="s">
        <v>789</v>
      </c>
      <c r="C931" s="148">
        <v>0</v>
      </c>
    </row>
    <row r="932" s="74" customFormat="1" ht="18" customHeight="1" spans="1:3">
      <c r="A932" s="156">
        <v>2130507</v>
      </c>
      <c r="B932" s="150" t="s">
        <v>790</v>
      </c>
      <c r="C932" s="148">
        <v>0</v>
      </c>
    </row>
    <row r="933" s="74" customFormat="1" ht="18" customHeight="1" spans="1:3">
      <c r="A933" s="156">
        <v>2130508</v>
      </c>
      <c r="B933" s="150" t="s">
        <v>791</v>
      </c>
      <c r="C933" s="148">
        <v>0</v>
      </c>
    </row>
    <row r="934" s="74" customFormat="1" ht="18" customHeight="1" spans="1:3">
      <c r="A934" s="156">
        <v>2130550</v>
      </c>
      <c r="B934" s="150" t="s">
        <v>99</v>
      </c>
      <c r="C934" s="148">
        <v>44.04</v>
      </c>
    </row>
    <row r="935" s="74" customFormat="1" ht="18" customHeight="1" spans="1:3">
      <c r="A935" s="156">
        <v>2130599</v>
      </c>
      <c r="B935" s="150" t="s">
        <v>792</v>
      </c>
      <c r="C935" s="148">
        <v>382.12</v>
      </c>
    </row>
    <row r="936" s="74" customFormat="1" ht="18" customHeight="1" spans="1:3">
      <c r="A936" s="156">
        <v>21307</v>
      </c>
      <c r="B936" s="146" t="s">
        <v>793</v>
      </c>
      <c r="C936" s="148">
        <f>SUM(C937:C942)</f>
        <v>40</v>
      </c>
    </row>
    <row r="937" s="74" customFormat="1" ht="18" customHeight="1" spans="1:3">
      <c r="A937" s="156">
        <v>2130701</v>
      </c>
      <c r="B937" s="150" t="s">
        <v>794</v>
      </c>
      <c r="C937" s="148">
        <v>0</v>
      </c>
    </row>
    <row r="938" s="74" customFormat="1" ht="18" customHeight="1" spans="1:3">
      <c r="A938" s="156">
        <v>2130704</v>
      </c>
      <c r="B938" s="150" t="s">
        <v>795</v>
      </c>
      <c r="C938" s="148">
        <v>0</v>
      </c>
    </row>
    <row r="939" s="74" customFormat="1" ht="18" customHeight="1" spans="1:3">
      <c r="A939" s="156">
        <v>2130705</v>
      </c>
      <c r="B939" s="150" t="s">
        <v>796</v>
      </c>
      <c r="C939" s="148">
        <v>40</v>
      </c>
    </row>
    <row r="940" s="74" customFormat="1" ht="18" customHeight="1" spans="1:3">
      <c r="A940" s="156">
        <v>2130706</v>
      </c>
      <c r="B940" s="150" t="s">
        <v>797</v>
      </c>
      <c r="C940" s="148">
        <v>0</v>
      </c>
    </row>
    <row r="941" s="74" customFormat="1" ht="18" customHeight="1" spans="1:3">
      <c r="A941" s="156">
        <v>2130707</v>
      </c>
      <c r="B941" s="150" t="s">
        <v>798</v>
      </c>
      <c r="C941" s="148">
        <v>0</v>
      </c>
    </row>
    <row r="942" s="74" customFormat="1" ht="18" customHeight="1" spans="1:3">
      <c r="A942" s="156">
        <v>2130799</v>
      </c>
      <c r="B942" s="150" t="s">
        <v>799</v>
      </c>
      <c r="C942" s="148">
        <v>0</v>
      </c>
    </row>
    <row r="943" s="74" customFormat="1" ht="18" customHeight="1" spans="1:3">
      <c r="A943" s="156">
        <v>21308</v>
      </c>
      <c r="B943" s="146" t="s">
        <v>800</v>
      </c>
      <c r="C943" s="148">
        <f>SUM(C944:C948)</f>
        <v>0</v>
      </c>
    </row>
    <row r="944" s="74" customFormat="1" ht="18" customHeight="1" spans="1:3">
      <c r="A944" s="156">
        <v>2130801</v>
      </c>
      <c r="B944" s="150" t="s">
        <v>801</v>
      </c>
      <c r="C944" s="148">
        <v>0</v>
      </c>
    </row>
    <row r="945" s="74" customFormat="1" ht="18" customHeight="1" spans="1:3">
      <c r="A945" s="156">
        <v>2130803</v>
      </c>
      <c r="B945" s="150" t="s">
        <v>802</v>
      </c>
      <c r="C945" s="148">
        <v>0</v>
      </c>
    </row>
    <row r="946" s="74" customFormat="1" ht="18" customHeight="1" spans="1:3">
      <c r="A946" s="156">
        <v>2130804</v>
      </c>
      <c r="B946" s="150" t="s">
        <v>803</v>
      </c>
      <c r="C946" s="148">
        <v>0</v>
      </c>
    </row>
    <row r="947" s="74" customFormat="1" ht="18" customHeight="1" spans="1:3">
      <c r="A947" s="156">
        <v>2130805</v>
      </c>
      <c r="B947" s="150" t="s">
        <v>804</v>
      </c>
      <c r="C947" s="148">
        <v>0</v>
      </c>
    </row>
    <row r="948" s="74" customFormat="1" ht="18" customHeight="1" spans="1:3">
      <c r="A948" s="156">
        <v>2130899</v>
      </c>
      <c r="B948" s="150" t="s">
        <v>805</v>
      </c>
      <c r="C948" s="148">
        <v>0</v>
      </c>
    </row>
    <row r="949" s="74" customFormat="1" ht="18" customHeight="1" spans="1:3">
      <c r="A949" s="156">
        <v>21309</v>
      </c>
      <c r="B949" s="146" t="s">
        <v>806</v>
      </c>
      <c r="C949" s="148">
        <f>SUM(C950:C951)</f>
        <v>0</v>
      </c>
    </row>
    <row r="950" s="74" customFormat="1" ht="18" customHeight="1" spans="1:3">
      <c r="A950" s="156">
        <v>2130901</v>
      </c>
      <c r="B950" s="150" t="s">
        <v>807</v>
      </c>
      <c r="C950" s="148">
        <v>0</v>
      </c>
    </row>
    <row r="951" s="74" customFormat="1" ht="18" customHeight="1" spans="1:3">
      <c r="A951" s="156">
        <v>2130999</v>
      </c>
      <c r="B951" s="150" t="s">
        <v>808</v>
      </c>
      <c r="C951" s="148">
        <v>0</v>
      </c>
    </row>
    <row r="952" s="74" customFormat="1" ht="18" customHeight="1" spans="1:3">
      <c r="A952" s="156">
        <v>21399</v>
      </c>
      <c r="B952" s="146" t="s">
        <v>809</v>
      </c>
      <c r="C952" s="148">
        <f>SUM(C953:C954)</f>
        <v>0</v>
      </c>
    </row>
    <row r="953" s="74" customFormat="1" ht="18" customHeight="1" spans="1:3">
      <c r="A953" s="156">
        <v>2139901</v>
      </c>
      <c r="B953" s="150" t="s">
        <v>810</v>
      </c>
      <c r="C953" s="148">
        <v>0</v>
      </c>
    </row>
    <row r="954" s="74" customFormat="1" ht="18" customHeight="1" spans="1:3">
      <c r="A954" s="156">
        <v>2139999</v>
      </c>
      <c r="B954" s="150" t="s">
        <v>811</v>
      </c>
      <c r="C954" s="148">
        <v>0</v>
      </c>
    </row>
    <row r="955" s="74" customFormat="1" ht="18" customHeight="1" spans="1:3">
      <c r="A955" s="156">
        <v>214</v>
      </c>
      <c r="B955" s="146" t="s">
        <v>812</v>
      </c>
      <c r="C955" s="148">
        <f>C956+C978+C988+C998+C1005+C1010</f>
        <v>15754.14</v>
      </c>
    </row>
    <row r="956" s="74" customFormat="1" ht="18" customHeight="1" spans="1:3">
      <c r="A956" s="156">
        <v>21401</v>
      </c>
      <c r="B956" s="146" t="s">
        <v>813</v>
      </c>
      <c r="C956" s="148">
        <f>SUM(C957:C977)</f>
        <v>7697.32</v>
      </c>
    </row>
    <row r="957" s="74" customFormat="1" ht="18" customHeight="1" spans="1:3">
      <c r="A957" s="156">
        <v>2140101</v>
      </c>
      <c r="B957" s="150" t="s">
        <v>90</v>
      </c>
      <c r="C957" s="148">
        <v>143.07</v>
      </c>
    </row>
    <row r="958" s="74" customFormat="1" ht="18" customHeight="1" spans="1:3">
      <c r="A958" s="156">
        <v>2140102</v>
      </c>
      <c r="B958" s="150" t="s">
        <v>91</v>
      </c>
      <c r="C958" s="148">
        <v>0</v>
      </c>
    </row>
    <row r="959" s="74" customFormat="1" ht="18" customHeight="1" spans="1:3">
      <c r="A959" s="156">
        <v>2140103</v>
      </c>
      <c r="B959" s="150" t="s">
        <v>92</v>
      </c>
      <c r="C959" s="148">
        <v>0</v>
      </c>
    </row>
    <row r="960" s="74" customFormat="1" ht="18" customHeight="1" spans="1:3">
      <c r="A960" s="156">
        <v>2140104</v>
      </c>
      <c r="B960" s="150" t="s">
        <v>814</v>
      </c>
      <c r="C960" s="148">
        <v>1264.01</v>
      </c>
    </row>
    <row r="961" s="74" customFormat="1" ht="18" customHeight="1" spans="1:3">
      <c r="A961" s="156">
        <v>2140106</v>
      </c>
      <c r="B961" s="150" t="s">
        <v>815</v>
      </c>
      <c r="C961" s="148">
        <v>1267.35</v>
      </c>
    </row>
    <row r="962" s="74" customFormat="1" ht="18" customHeight="1" spans="1:3">
      <c r="A962" s="156">
        <v>2140109</v>
      </c>
      <c r="B962" s="150" t="s">
        <v>816</v>
      </c>
      <c r="C962" s="148">
        <v>0</v>
      </c>
    </row>
    <row r="963" s="74" customFormat="1" ht="18" customHeight="1" spans="1:3">
      <c r="A963" s="156">
        <v>2140110</v>
      </c>
      <c r="B963" s="150" t="s">
        <v>817</v>
      </c>
      <c r="C963" s="148">
        <v>0</v>
      </c>
    </row>
    <row r="964" s="74" customFormat="1" ht="18" customHeight="1" spans="1:3">
      <c r="A964" s="156">
        <v>2140111</v>
      </c>
      <c r="B964" s="150" t="s">
        <v>818</v>
      </c>
      <c r="C964" s="148">
        <v>0</v>
      </c>
    </row>
    <row r="965" s="74" customFormat="1" ht="18" customHeight="1" spans="1:3">
      <c r="A965" s="156">
        <v>2140112</v>
      </c>
      <c r="B965" s="150" t="s">
        <v>819</v>
      </c>
      <c r="C965" s="148">
        <v>689.22</v>
      </c>
    </row>
    <row r="966" s="74" customFormat="1" ht="18" customHeight="1" spans="1:3">
      <c r="A966" s="156">
        <v>2140114</v>
      </c>
      <c r="B966" s="150" t="s">
        <v>820</v>
      </c>
      <c r="C966" s="148">
        <v>0</v>
      </c>
    </row>
    <row r="967" s="74" customFormat="1" ht="18" customHeight="1" spans="1:3">
      <c r="A967" s="156">
        <v>2140122</v>
      </c>
      <c r="B967" s="150" t="s">
        <v>821</v>
      </c>
      <c r="C967" s="148">
        <v>0</v>
      </c>
    </row>
    <row r="968" s="74" customFormat="1" ht="18" customHeight="1" spans="1:3">
      <c r="A968" s="156">
        <v>2140123</v>
      </c>
      <c r="B968" s="150" t="s">
        <v>822</v>
      </c>
      <c r="C968" s="148">
        <v>0</v>
      </c>
    </row>
    <row r="969" s="74" customFormat="1" ht="18" customHeight="1" spans="1:3">
      <c r="A969" s="156">
        <v>2140127</v>
      </c>
      <c r="B969" s="150" t="s">
        <v>823</v>
      </c>
      <c r="C969" s="148">
        <v>0</v>
      </c>
    </row>
    <row r="970" s="74" customFormat="1" ht="18" customHeight="1" spans="1:3">
      <c r="A970" s="156">
        <v>2140128</v>
      </c>
      <c r="B970" s="150" t="s">
        <v>824</v>
      </c>
      <c r="C970" s="148">
        <v>0</v>
      </c>
    </row>
    <row r="971" s="74" customFormat="1" ht="18" customHeight="1" spans="1:3">
      <c r="A971" s="156">
        <v>2140129</v>
      </c>
      <c r="B971" s="150" t="s">
        <v>825</v>
      </c>
      <c r="C971" s="148">
        <v>0</v>
      </c>
    </row>
    <row r="972" s="74" customFormat="1" ht="18" customHeight="1" spans="1:3">
      <c r="A972" s="156">
        <v>2140130</v>
      </c>
      <c r="B972" s="150" t="s">
        <v>826</v>
      </c>
      <c r="C972" s="148">
        <v>0</v>
      </c>
    </row>
    <row r="973" s="74" customFormat="1" ht="18" customHeight="1" spans="1:3">
      <c r="A973" s="156">
        <v>2140131</v>
      </c>
      <c r="B973" s="150" t="s">
        <v>827</v>
      </c>
      <c r="C973" s="148">
        <v>102.89</v>
      </c>
    </row>
    <row r="974" s="74" customFormat="1" ht="18" customHeight="1" spans="1:3">
      <c r="A974" s="156">
        <v>2140133</v>
      </c>
      <c r="B974" s="150" t="s">
        <v>828</v>
      </c>
      <c r="C974" s="148">
        <v>0</v>
      </c>
    </row>
    <row r="975" s="74" customFormat="1" ht="18" customHeight="1" spans="1:3">
      <c r="A975" s="156">
        <v>2140136</v>
      </c>
      <c r="B975" s="150" t="s">
        <v>829</v>
      </c>
      <c r="C975" s="148">
        <v>0</v>
      </c>
    </row>
    <row r="976" s="74" customFormat="1" ht="18" customHeight="1" spans="1:3">
      <c r="A976" s="156">
        <v>2140138</v>
      </c>
      <c r="B976" s="150" t="s">
        <v>830</v>
      </c>
      <c r="C976" s="148">
        <v>0</v>
      </c>
    </row>
    <row r="977" s="74" customFormat="1" ht="18" customHeight="1" spans="1:3">
      <c r="A977" s="156">
        <v>2140199</v>
      </c>
      <c r="B977" s="150" t="s">
        <v>831</v>
      </c>
      <c r="C977" s="148">
        <v>4230.78</v>
      </c>
    </row>
    <row r="978" s="74" customFormat="1" ht="18" customHeight="1" spans="1:3">
      <c r="A978" s="156">
        <v>21402</v>
      </c>
      <c r="B978" s="146" t="s">
        <v>832</v>
      </c>
      <c r="C978" s="148">
        <f>SUM(C979:C987)</f>
        <v>0</v>
      </c>
    </row>
    <row r="979" s="74" customFormat="1" ht="18" customHeight="1" spans="1:3">
      <c r="A979" s="156">
        <v>2140201</v>
      </c>
      <c r="B979" s="150" t="s">
        <v>90</v>
      </c>
      <c r="C979" s="148">
        <v>0</v>
      </c>
    </row>
    <row r="980" s="74" customFormat="1" ht="18" customHeight="1" spans="1:3">
      <c r="A980" s="156">
        <v>2140202</v>
      </c>
      <c r="B980" s="150" t="s">
        <v>91</v>
      </c>
      <c r="C980" s="148">
        <v>0</v>
      </c>
    </row>
    <row r="981" s="74" customFormat="1" ht="18" customHeight="1" spans="1:3">
      <c r="A981" s="156">
        <v>2140203</v>
      </c>
      <c r="B981" s="150" t="s">
        <v>92</v>
      </c>
      <c r="C981" s="148">
        <v>0</v>
      </c>
    </row>
    <row r="982" s="74" customFormat="1" ht="18" customHeight="1" spans="1:3">
      <c r="A982" s="156">
        <v>2140204</v>
      </c>
      <c r="B982" s="150" t="s">
        <v>833</v>
      </c>
      <c r="C982" s="148">
        <v>0</v>
      </c>
    </row>
    <row r="983" s="74" customFormat="1" ht="18" customHeight="1" spans="1:3">
      <c r="A983" s="156">
        <v>2140205</v>
      </c>
      <c r="B983" s="150" t="s">
        <v>834</v>
      </c>
      <c r="C983" s="148">
        <v>0</v>
      </c>
    </row>
    <row r="984" s="74" customFormat="1" ht="18" customHeight="1" spans="1:3">
      <c r="A984" s="156">
        <v>2140206</v>
      </c>
      <c r="B984" s="150" t="s">
        <v>835</v>
      </c>
      <c r="C984" s="148">
        <v>0</v>
      </c>
    </row>
    <row r="985" s="74" customFormat="1" ht="18" customHeight="1" spans="1:3">
      <c r="A985" s="156">
        <v>2140207</v>
      </c>
      <c r="B985" s="150" t="s">
        <v>836</v>
      </c>
      <c r="C985" s="148">
        <v>0</v>
      </c>
    </row>
    <row r="986" s="74" customFormat="1" ht="18" customHeight="1" spans="1:3">
      <c r="A986" s="156">
        <v>2140208</v>
      </c>
      <c r="B986" s="150" t="s">
        <v>837</v>
      </c>
      <c r="C986" s="148">
        <v>0</v>
      </c>
    </row>
    <row r="987" s="74" customFormat="1" ht="18" customHeight="1" spans="1:3">
      <c r="A987" s="156">
        <v>2140299</v>
      </c>
      <c r="B987" s="150" t="s">
        <v>838</v>
      </c>
      <c r="C987" s="148">
        <v>0</v>
      </c>
    </row>
    <row r="988" s="74" customFormat="1" ht="18" customHeight="1" spans="1:3">
      <c r="A988" s="156">
        <v>21403</v>
      </c>
      <c r="B988" s="146" t="s">
        <v>839</v>
      </c>
      <c r="C988" s="148">
        <f>SUM(C989:C997)</f>
        <v>0</v>
      </c>
    </row>
    <row r="989" s="74" customFormat="1" ht="18" customHeight="1" spans="1:3">
      <c r="A989" s="156">
        <v>2140301</v>
      </c>
      <c r="B989" s="150" t="s">
        <v>90</v>
      </c>
      <c r="C989" s="148">
        <v>0</v>
      </c>
    </row>
    <row r="990" s="74" customFormat="1" ht="18" customHeight="1" spans="1:3">
      <c r="A990" s="156">
        <v>2140302</v>
      </c>
      <c r="B990" s="150" t="s">
        <v>91</v>
      </c>
      <c r="C990" s="148">
        <v>0</v>
      </c>
    </row>
    <row r="991" s="74" customFormat="1" ht="18" customHeight="1" spans="1:3">
      <c r="A991" s="156">
        <v>2140303</v>
      </c>
      <c r="B991" s="150" t="s">
        <v>92</v>
      </c>
      <c r="C991" s="148">
        <v>0</v>
      </c>
    </row>
    <row r="992" s="74" customFormat="1" ht="18" customHeight="1" spans="1:3">
      <c r="A992" s="156">
        <v>2140304</v>
      </c>
      <c r="B992" s="150" t="s">
        <v>840</v>
      </c>
      <c r="C992" s="148">
        <v>0</v>
      </c>
    </row>
    <row r="993" s="74" customFormat="1" ht="18" customHeight="1" spans="1:3">
      <c r="A993" s="156">
        <v>2140305</v>
      </c>
      <c r="B993" s="150" t="s">
        <v>841</v>
      </c>
      <c r="C993" s="148">
        <v>0</v>
      </c>
    </row>
    <row r="994" s="74" customFormat="1" ht="18" customHeight="1" spans="1:3">
      <c r="A994" s="156">
        <v>2140306</v>
      </c>
      <c r="B994" s="150" t="s">
        <v>842</v>
      </c>
      <c r="C994" s="148">
        <v>0</v>
      </c>
    </row>
    <row r="995" s="74" customFormat="1" ht="18" customHeight="1" spans="1:3">
      <c r="A995" s="156">
        <v>2140307</v>
      </c>
      <c r="B995" s="150" t="s">
        <v>843</v>
      </c>
      <c r="C995" s="148">
        <v>0</v>
      </c>
    </row>
    <row r="996" s="74" customFormat="1" ht="18" customHeight="1" spans="1:3">
      <c r="A996" s="156">
        <v>2140308</v>
      </c>
      <c r="B996" s="150" t="s">
        <v>844</v>
      </c>
      <c r="C996" s="148">
        <v>0</v>
      </c>
    </row>
    <row r="997" s="74" customFormat="1" ht="18" customHeight="1" spans="1:3">
      <c r="A997" s="156">
        <v>2140399</v>
      </c>
      <c r="B997" s="150" t="s">
        <v>845</v>
      </c>
      <c r="C997" s="148">
        <v>0</v>
      </c>
    </row>
    <row r="998" s="74" customFormat="1" ht="18" customHeight="1" spans="1:3">
      <c r="A998" s="156">
        <v>21405</v>
      </c>
      <c r="B998" s="146" t="s">
        <v>846</v>
      </c>
      <c r="C998" s="148">
        <f>SUM(C999:C1004)</f>
        <v>0</v>
      </c>
    </row>
    <row r="999" s="74" customFormat="1" ht="18" customHeight="1" spans="1:3">
      <c r="A999" s="156">
        <v>2140501</v>
      </c>
      <c r="B999" s="150" t="s">
        <v>90</v>
      </c>
      <c r="C999" s="148">
        <v>0</v>
      </c>
    </row>
    <row r="1000" s="74" customFormat="1" ht="18" customHeight="1" spans="1:3">
      <c r="A1000" s="156">
        <v>2140502</v>
      </c>
      <c r="B1000" s="150" t="s">
        <v>91</v>
      </c>
      <c r="C1000" s="148">
        <v>0</v>
      </c>
    </row>
    <row r="1001" s="74" customFormat="1" ht="18" customHeight="1" spans="1:3">
      <c r="A1001" s="156">
        <v>2140503</v>
      </c>
      <c r="B1001" s="150" t="s">
        <v>92</v>
      </c>
      <c r="C1001" s="148">
        <v>0</v>
      </c>
    </row>
    <row r="1002" s="74" customFormat="1" ht="18" customHeight="1" spans="1:3">
      <c r="A1002" s="156">
        <v>2140504</v>
      </c>
      <c r="B1002" s="150" t="s">
        <v>837</v>
      </c>
      <c r="C1002" s="148">
        <v>0</v>
      </c>
    </row>
    <row r="1003" s="74" customFormat="1" ht="18" customHeight="1" spans="1:3">
      <c r="A1003" s="156">
        <v>2140505</v>
      </c>
      <c r="B1003" s="150" t="s">
        <v>847</v>
      </c>
      <c r="C1003" s="148">
        <v>0</v>
      </c>
    </row>
    <row r="1004" s="74" customFormat="1" ht="18" customHeight="1" spans="1:3">
      <c r="A1004" s="156">
        <v>2140599</v>
      </c>
      <c r="B1004" s="150" t="s">
        <v>848</v>
      </c>
      <c r="C1004" s="148">
        <v>0</v>
      </c>
    </row>
    <row r="1005" s="74" customFormat="1" ht="18" customHeight="1" spans="1:3">
      <c r="A1005" s="156">
        <v>21406</v>
      </c>
      <c r="B1005" s="146" t="s">
        <v>849</v>
      </c>
      <c r="C1005" s="148">
        <f>SUM(C1006:C1009)</f>
        <v>8056.82</v>
      </c>
    </row>
    <row r="1006" s="74" customFormat="1" ht="18" customHeight="1" spans="1:3">
      <c r="A1006" s="156">
        <v>2140601</v>
      </c>
      <c r="B1006" s="150" t="s">
        <v>850</v>
      </c>
      <c r="C1006" s="148">
        <v>8056.82</v>
      </c>
    </row>
    <row r="1007" s="74" customFormat="1" ht="18" customHeight="1" spans="1:3">
      <c r="A1007" s="156">
        <v>2140602</v>
      </c>
      <c r="B1007" s="150" t="s">
        <v>851</v>
      </c>
      <c r="C1007" s="148">
        <v>0</v>
      </c>
    </row>
    <row r="1008" s="74" customFormat="1" ht="18" customHeight="1" spans="1:3">
      <c r="A1008" s="156">
        <v>2140603</v>
      </c>
      <c r="B1008" s="150" t="s">
        <v>852</v>
      </c>
      <c r="C1008" s="148">
        <v>0</v>
      </c>
    </row>
    <row r="1009" s="74" customFormat="1" ht="18" customHeight="1" spans="1:3">
      <c r="A1009" s="156">
        <v>2140699</v>
      </c>
      <c r="B1009" s="150" t="s">
        <v>853</v>
      </c>
      <c r="C1009" s="148">
        <v>0</v>
      </c>
    </row>
    <row r="1010" s="74" customFormat="1" ht="18" customHeight="1" spans="1:3">
      <c r="A1010" s="156">
        <v>21499</v>
      </c>
      <c r="B1010" s="146" t="s">
        <v>854</v>
      </c>
      <c r="C1010" s="148">
        <f>SUM(C1011:C1012)</f>
        <v>0</v>
      </c>
    </row>
    <row r="1011" s="74" customFormat="1" ht="18" customHeight="1" spans="1:3">
      <c r="A1011" s="156">
        <v>2149901</v>
      </c>
      <c r="B1011" s="150" t="s">
        <v>855</v>
      </c>
      <c r="C1011" s="148">
        <v>0</v>
      </c>
    </row>
    <row r="1012" s="74" customFormat="1" ht="18" customHeight="1" spans="1:3">
      <c r="A1012" s="156">
        <v>2149999</v>
      </c>
      <c r="B1012" s="150" t="s">
        <v>856</v>
      </c>
      <c r="C1012" s="148">
        <v>0</v>
      </c>
    </row>
    <row r="1013" s="74" customFormat="1" ht="18" customHeight="1" spans="1:3">
      <c r="A1013" s="156">
        <v>215</v>
      </c>
      <c r="B1013" s="146" t="s">
        <v>857</v>
      </c>
      <c r="C1013" s="148">
        <f>C1014+C1024+C1040+C1045+C1056+C1063+C1071</f>
        <v>836.55</v>
      </c>
    </row>
    <row r="1014" s="74" customFormat="1" ht="18" customHeight="1" spans="1:3">
      <c r="A1014" s="156">
        <v>21501</v>
      </c>
      <c r="B1014" s="146" t="s">
        <v>858</v>
      </c>
      <c r="C1014" s="148">
        <f>SUM(C1015:C1023)</f>
        <v>0</v>
      </c>
    </row>
    <row r="1015" s="74" customFormat="1" ht="18" customHeight="1" spans="1:3">
      <c r="A1015" s="156">
        <v>2150101</v>
      </c>
      <c r="B1015" s="150" t="s">
        <v>90</v>
      </c>
      <c r="C1015" s="148">
        <v>0</v>
      </c>
    </row>
    <row r="1016" s="74" customFormat="1" ht="18" customHeight="1" spans="1:3">
      <c r="A1016" s="156">
        <v>2150102</v>
      </c>
      <c r="B1016" s="150" t="s">
        <v>91</v>
      </c>
      <c r="C1016" s="148">
        <v>0</v>
      </c>
    </row>
    <row r="1017" s="74" customFormat="1" ht="18" customHeight="1" spans="1:3">
      <c r="A1017" s="156">
        <v>2150103</v>
      </c>
      <c r="B1017" s="150" t="s">
        <v>92</v>
      </c>
      <c r="C1017" s="148">
        <v>0</v>
      </c>
    </row>
    <row r="1018" s="74" customFormat="1" ht="18" customHeight="1" spans="1:3">
      <c r="A1018" s="156">
        <v>2150104</v>
      </c>
      <c r="B1018" s="150" t="s">
        <v>859</v>
      </c>
      <c r="C1018" s="148">
        <v>0</v>
      </c>
    </row>
    <row r="1019" s="74" customFormat="1" ht="18" customHeight="1" spans="1:3">
      <c r="A1019" s="156">
        <v>2150105</v>
      </c>
      <c r="B1019" s="150" t="s">
        <v>860</v>
      </c>
      <c r="C1019" s="148">
        <v>0</v>
      </c>
    </row>
    <row r="1020" s="74" customFormat="1" ht="18" customHeight="1" spans="1:3">
      <c r="A1020" s="156">
        <v>2150106</v>
      </c>
      <c r="B1020" s="150" t="s">
        <v>861</v>
      </c>
      <c r="C1020" s="148">
        <v>0</v>
      </c>
    </row>
    <row r="1021" s="74" customFormat="1" ht="18" customHeight="1" spans="1:3">
      <c r="A1021" s="156">
        <v>2150107</v>
      </c>
      <c r="B1021" s="150" t="s">
        <v>862</v>
      </c>
      <c r="C1021" s="148">
        <v>0</v>
      </c>
    </row>
    <row r="1022" s="74" customFormat="1" ht="18" customHeight="1" spans="1:3">
      <c r="A1022" s="156">
        <v>2150108</v>
      </c>
      <c r="B1022" s="150" t="s">
        <v>863</v>
      </c>
      <c r="C1022" s="148">
        <v>0</v>
      </c>
    </row>
    <row r="1023" s="74" customFormat="1" ht="18" customHeight="1" spans="1:3">
      <c r="A1023" s="156">
        <v>2150199</v>
      </c>
      <c r="B1023" s="150" t="s">
        <v>864</v>
      </c>
      <c r="C1023" s="148">
        <v>0</v>
      </c>
    </row>
    <row r="1024" s="74" customFormat="1" ht="18" customHeight="1" spans="1:3">
      <c r="A1024" s="156">
        <v>21502</v>
      </c>
      <c r="B1024" s="146" t="s">
        <v>865</v>
      </c>
      <c r="C1024" s="148">
        <f>SUM(C1025:C1039)</f>
        <v>0</v>
      </c>
    </row>
    <row r="1025" s="74" customFormat="1" ht="18" customHeight="1" spans="1:3">
      <c r="A1025" s="156">
        <v>2150201</v>
      </c>
      <c r="B1025" s="150" t="s">
        <v>90</v>
      </c>
      <c r="C1025" s="148">
        <v>0</v>
      </c>
    </row>
    <row r="1026" s="74" customFormat="1" ht="18" customHeight="1" spans="1:3">
      <c r="A1026" s="156">
        <v>2150202</v>
      </c>
      <c r="B1026" s="150" t="s">
        <v>91</v>
      </c>
      <c r="C1026" s="148">
        <v>0</v>
      </c>
    </row>
    <row r="1027" s="74" customFormat="1" ht="18" customHeight="1" spans="1:3">
      <c r="A1027" s="156">
        <v>2150203</v>
      </c>
      <c r="B1027" s="150" t="s">
        <v>92</v>
      </c>
      <c r="C1027" s="148">
        <v>0</v>
      </c>
    </row>
    <row r="1028" s="74" customFormat="1" ht="18" customHeight="1" spans="1:3">
      <c r="A1028" s="156">
        <v>2150204</v>
      </c>
      <c r="B1028" s="150" t="s">
        <v>866</v>
      </c>
      <c r="C1028" s="148">
        <v>0</v>
      </c>
    </row>
    <row r="1029" s="74" customFormat="1" ht="18" customHeight="1" spans="1:3">
      <c r="A1029" s="156">
        <v>2150205</v>
      </c>
      <c r="B1029" s="150" t="s">
        <v>867</v>
      </c>
      <c r="C1029" s="148">
        <v>0</v>
      </c>
    </row>
    <row r="1030" s="74" customFormat="1" ht="18" customHeight="1" spans="1:3">
      <c r="A1030" s="156">
        <v>2150206</v>
      </c>
      <c r="B1030" s="150" t="s">
        <v>868</v>
      </c>
      <c r="C1030" s="148">
        <v>0</v>
      </c>
    </row>
    <row r="1031" s="74" customFormat="1" ht="18" customHeight="1" spans="1:3">
      <c r="A1031" s="156">
        <v>2150207</v>
      </c>
      <c r="B1031" s="150" t="s">
        <v>869</v>
      </c>
      <c r="C1031" s="148">
        <v>0</v>
      </c>
    </row>
    <row r="1032" s="74" customFormat="1" ht="18" customHeight="1" spans="1:3">
      <c r="A1032" s="156">
        <v>2150208</v>
      </c>
      <c r="B1032" s="150" t="s">
        <v>870</v>
      </c>
      <c r="C1032" s="148">
        <v>0</v>
      </c>
    </row>
    <row r="1033" s="74" customFormat="1" ht="18" customHeight="1" spans="1:3">
      <c r="A1033" s="156">
        <v>2150209</v>
      </c>
      <c r="B1033" s="150" t="s">
        <v>871</v>
      </c>
      <c r="C1033" s="148">
        <v>0</v>
      </c>
    </row>
    <row r="1034" s="74" customFormat="1" ht="18" customHeight="1" spans="1:3">
      <c r="A1034" s="156">
        <v>2150210</v>
      </c>
      <c r="B1034" s="150" t="s">
        <v>872</v>
      </c>
      <c r="C1034" s="148">
        <v>0</v>
      </c>
    </row>
    <row r="1035" s="74" customFormat="1" ht="18" customHeight="1" spans="1:3">
      <c r="A1035" s="156">
        <v>2150212</v>
      </c>
      <c r="B1035" s="150" t="s">
        <v>873</v>
      </c>
      <c r="C1035" s="148">
        <v>0</v>
      </c>
    </row>
    <row r="1036" s="74" customFormat="1" ht="18" customHeight="1" spans="1:3">
      <c r="A1036" s="156">
        <v>2150213</v>
      </c>
      <c r="B1036" s="150" t="s">
        <v>874</v>
      </c>
      <c r="C1036" s="148">
        <v>0</v>
      </c>
    </row>
    <row r="1037" s="74" customFormat="1" ht="18" customHeight="1" spans="1:3">
      <c r="A1037" s="156">
        <v>2150214</v>
      </c>
      <c r="B1037" s="150" t="s">
        <v>875</v>
      </c>
      <c r="C1037" s="148">
        <v>0</v>
      </c>
    </row>
    <row r="1038" s="74" customFormat="1" ht="18" customHeight="1" spans="1:3">
      <c r="A1038" s="156">
        <v>2150215</v>
      </c>
      <c r="B1038" s="150" t="s">
        <v>876</v>
      </c>
      <c r="C1038" s="148">
        <v>0</v>
      </c>
    </row>
    <row r="1039" s="74" customFormat="1" ht="18" customHeight="1" spans="1:3">
      <c r="A1039" s="156">
        <v>2150299</v>
      </c>
      <c r="B1039" s="150" t="s">
        <v>877</v>
      </c>
      <c r="C1039" s="148">
        <v>0</v>
      </c>
    </row>
    <row r="1040" s="74" customFormat="1" ht="18" customHeight="1" spans="1:3">
      <c r="A1040" s="156">
        <v>21503</v>
      </c>
      <c r="B1040" s="146" t="s">
        <v>878</v>
      </c>
      <c r="C1040" s="148">
        <f>SUM(C1041:C1044)</f>
        <v>0</v>
      </c>
    </row>
    <row r="1041" s="74" customFormat="1" ht="18" customHeight="1" spans="1:3">
      <c r="A1041" s="156">
        <v>2150301</v>
      </c>
      <c r="B1041" s="150" t="s">
        <v>90</v>
      </c>
      <c r="C1041" s="148">
        <v>0</v>
      </c>
    </row>
    <row r="1042" s="74" customFormat="1" ht="18" customHeight="1" spans="1:3">
      <c r="A1042" s="156">
        <v>2150302</v>
      </c>
      <c r="B1042" s="150" t="s">
        <v>91</v>
      </c>
      <c r="C1042" s="148">
        <v>0</v>
      </c>
    </row>
    <row r="1043" s="74" customFormat="1" ht="18" customHeight="1" spans="1:3">
      <c r="A1043" s="156">
        <v>2150303</v>
      </c>
      <c r="B1043" s="150" t="s">
        <v>92</v>
      </c>
      <c r="C1043" s="148">
        <v>0</v>
      </c>
    </row>
    <row r="1044" s="74" customFormat="1" ht="18" customHeight="1" spans="1:3">
      <c r="A1044" s="156">
        <v>2150399</v>
      </c>
      <c r="B1044" s="150" t="s">
        <v>879</v>
      </c>
      <c r="C1044" s="148">
        <v>0</v>
      </c>
    </row>
    <row r="1045" s="74" customFormat="1" ht="18" customHeight="1" spans="1:3">
      <c r="A1045" s="156">
        <v>21505</v>
      </c>
      <c r="B1045" s="146" t="s">
        <v>880</v>
      </c>
      <c r="C1045" s="148">
        <f>SUM(C1046:C1055)</f>
        <v>0</v>
      </c>
    </row>
    <row r="1046" s="74" customFormat="1" ht="18" customHeight="1" spans="1:3">
      <c r="A1046" s="156">
        <v>2150501</v>
      </c>
      <c r="B1046" s="150" t="s">
        <v>90</v>
      </c>
      <c r="C1046" s="148">
        <v>0</v>
      </c>
    </row>
    <row r="1047" s="74" customFormat="1" ht="18" customHeight="1" spans="1:3">
      <c r="A1047" s="156">
        <v>2150502</v>
      </c>
      <c r="B1047" s="150" t="s">
        <v>91</v>
      </c>
      <c r="C1047" s="148">
        <v>0</v>
      </c>
    </row>
    <row r="1048" s="74" customFormat="1" ht="18" customHeight="1" spans="1:3">
      <c r="A1048" s="156">
        <v>2150503</v>
      </c>
      <c r="B1048" s="150" t="s">
        <v>92</v>
      </c>
      <c r="C1048" s="148">
        <v>0</v>
      </c>
    </row>
    <row r="1049" s="74" customFormat="1" ht="18" customHeight="1" spans="1:3">
      <c r="A1049" s="156">
        <v>2150505</v>
      </c>
      <c r="B1049" s="150" t="s">
        <v>881</v>
      </c>
      <c r="C1049" s="148">
        <v>0</v>
      </c>
    </row>
    <row r="1050" s="74" customFormat="1" ht="18" customHeight="1" spans="1:3">
      <c r="A1050" s="156">
        <v>2150507</v>
      </c>
      <c r="B1050" s="150" t="s">
        <v>882</v>
      </c>
      <c r="C1050" s="148">
        <v>0</v>
      </c>
    </row>
    <row r="1051" s="74" customFormat="1" ht="18" customHeight="1" spans="1:3">
      <c r="A1051" s="156">
        <v>2150508</v>
      </c>
      <c r="B1051" s="150" t="s">
        <v>883</v>
      </c>
      <c r="C1051" s="148">
        <v>0</v>
      </c>
    </row>
    <row r="1052" s="74" customFormat="1" ht="18" customHeight="1" spans="1:3">
      <c r="A1052" s="156">
        <v>2150516</v>
      </c>
      <c r="B1052" s="150" t="s">
        <v>884</v>
      </c>
      <c r="C1052" s="148">
        <v>0</v>
      </c>
    </row>
    <row r="1053" s="74" customFormat="1" ht="18" customHeight="1" spans="1:3">
      <c r="A1053" s="156">
        <v>2150517</v>
      </c>
      <c r="B1053" s="150" t="s">
        <v>885</v>
      </c>
      <c r="C1053" s="148">
        <v>0</v>
      </c>
    </row>
    <row r="1054" s="74" customFormat="1" ht="18" customHeight="1" spans="1:3">
      <c r="A1054" s="156">
        <v>2150550</v>
      </c>
      <c r="B1054" s="150" t="s">
        <v>99</v>
      </c>
      <c r="C1054" s="148">
        <v>0</v>
      </c>
    </row>
    <row r="1055" s="74" customFormat="1" ht="18" customHeight="1" spans="1:3">
      <c r="A1055" s="156">
        <v>2150599</v>
      </c>
      <c r="B1055" s="150" t="s">
        <v>886</v>
      </c>
      <c r="C1055" s="148">
        <v>0</v>
      </c>
    </row>
    <row r="1056" s="74" customFormat="1" ht="18" customHeight="1" spans="1:3">
      <c r="A1056" s="156">
        <v>21507</v>
      </c>
      <c r="B1056" s="146" t="s">
        <v>887</v>
      </c>
      <c r="C1056" s="149">
        <f>SUM(C1057:C1062)</f>
        <v>0</v>
      </c>
    </row>
    <row r="1057" s="74" customFormat="1" ht="18" customHeight="1" spans="1:3">
      <c r="A1057" s="156">
        <v>2150701</v>
      </c>
      <c r="B1057" s="150" t="s">
        <v>90</v>
      </c>
      <c r="C1057" s="148">
        <v>0</v>
      </c>
    </row>
    <row r="1058" s="74" customFormat="1" ht="18" customHeight="1" spans="1:3">
      <c r="A1058" s="156">
        <v>2150702</v>
      </c>
      <c r="B1058" s="150" t="s">
        <v>91</v>
      </c>
      <c r="C1058" s="148">
        <v>0</v>
      </c>
    </row>
    <row r="1059" s="74" customFormat="1" ht="18" customHeight="1" spans="1:3">
      <c r="A1059" s="156">
        <v>2150703</v>
      </c>
      <c r="B1059" s="150" t="s">
        <v>92</v>
      </c>
      <c r="C1059" s="148">
        <v>0</v>
      </c>
    </row>
    <row r="1060" s="74" customFormat="1" ht="18" customHeight="1" spans="1:3">
      <c r="A1060" s="156">
        <v>2150704</v>
      </c>
      <c r="B1060" s="150" t="s">
        <v>888</v>
      </c>
      <c r="C1060" s="148">
        <v>0</v>
      </c>
    </row>
    <row r="1061" s="74" customFormat="1" ht="18" customHeight="1" spans="1:3">
      <c r="A1061" s="156">
        <v>2150705</v>
      </c>
      <c r="B1061" s="150" t="s">
        <v>889</v>
      </c>
      <c r="C1061" s="148">
        <v>0</v>
      </c>
    </row>
    <row r="1062" s="74" customFormat="1" ht="18" customHeight="1" spans="1:3">
      <c r="A1062" s="156">
        <v>2150799</v>
      </c>
      <c r="B1062" s="150" t="s">
        <v>890</v>
      </c>
      <c r="C1062" s="148">
        <v>0</v>
      </c>
    </row>
    <row r="1063" s="74" customFormat="1" ht="18" customHeight="1" spans="1:3">
      <c r="A1063" s="156">
        <v>21508</v>
      </c>
      <c r="B1063" s="146" t="s">
        <v>891</v>
      </c>
      <c r="C1063" s="148">
        <f>SUM(C1064:C1070)</f>
        <v>836.55</v>
      </c>
    </row>
    <row r="1064" s="74" customFormat="1" ht="18" customHeight="1" spans="1:3">
      <c r="A1064" s="156">
        <v>2150801</v>
      </c>
      <c r="B1064" s="150" t="s">
        <v>90</v>
      </c>
      <c r="C1064" s="148">
        <v>634.15</v>
      </c>
    </row>
    <row r="1065" s="74" customFormat="1" ht="18" customHeight="1" spans="1:3">
      <c r="A1065" s="156">
        <v>2150802</v>
      </c>
      <c r="B1065" s="150" t="s">
        <v>91</v>
      </c>
      <c r="C1065" s="148">
        <v>0</v>
      </c>
    </row>
    <row r="1066" s="74" customFormat="1" ht="18" customHeight="1" spans="1:3">
      <c r="A1066" s="156">
        <v>2150803</v>
      </c>
      <c r="B1066" s="150" t="s">
        <v>92</v>
      </c>
      <c r="C1066" s="148">
        <v>0</v>
      </c>
    </row>
    <row r="1067" s="74" customFormat="1" ht="18" customHeight="1" spans="1:3">
      <c r="A1067" s="156">
        <v>2150804</v>
      </c>
      <c r="B1067" s="150" t="s">
        <v>892</v>
      </c>
      <c r="C1067" s="148">
        <v>0</v>
      </c>
    </row>
    <row r="1068" s="74" customFormat="1" ht="18" customHeight="1" spans="1:3">
      <c r="A1068" s="156">
        <v>2150805</v>
      </c>
      <c r="B1068" s="150" t="s">
        <v>893</v>
      </c>
      <c r="C1068" s="148">
        <v>5</v>
      </c>
    </row>
    <row r="1069" s="74" customFormat="1" ht="18" customHeight="1" spans="1:3">
      <c r="A1069" s="156">
        <v>2150806</v>
      </c>
      <c r="B1069" s="150" t="s">
        <v>894</v>
      </c>
      <c r="C1069" s="148">
        <v>0</v>
      </c>
    </row>
    <row r="1070" s="74" customFormat="1" ht="18" customHeight="1" spans="1:3">
      <c r="A1070" s="156">
        <v>2150899</v>
      </c>
      <c r="B1070" s="150" t="s">
        <v>895</v>
      </c>
      <c r="C1070" s="148">
        <v>197.4</v>
      </c>
    </row>
    <row r="1071" s="74" customFormat="1" ht="18" customHeight="1" spans="1:3">
      <c r="A1071" s="156">
        <v>21599</v>
      </c>
      <c r="B1071" s="146" t="s">
        <v>896</v>
      </c>
      <c r="C1071" s="148">
        <f>SUM(C1072:C1076)</f>
        <v>0</v>
      </c>
    </row>
    <row r="1072" s="74" customFormat="1" ht="18" customHeight="1" spans="1:3">
      <c r="A1072" s="156">
        <v>2159901</v>
      </c>
      <c r="B1072" s="150" t="s">
        <v>897</v>
      </c>
      <c r="C1072" s="148">
        <v>0</v>
      </c>
    </row>
    <row r="1073" s="74" customFormat="1" ht="18" customHeight="1" spans="1:3">
      <c r="A1073" s="156">
        <v>2159904</v>
      </c>
      <c r="B1073" s="150" t="s">
        <v>898</v>
      </c>
      <c r="C1073" s="148">
        <v>0</v>
      </c>
    </row>
    <row r="1074" s="74" customFormat="1" ht="18" customHeight="1" spans="1:3">
      <c r="A1074" s="156">
        <v>2159905</v>
      </c>
      <c r="B1074" s="150" t="s">
        <v>899</v>
      </c>
      <c r="C1074" s="148">
        <v>0</v>
      </c>
    </row>
    <row r="1075" s="74" customFormat="1" ht="18" customHeight="1" spans="1:3">
      <c r="A1075" s="156">
        <v>2159906</v>
      </c>
      <c r="B1075" s="150" t="s">
        <v>900</v>
      </c>
      <c r="C1075" s="148">
        <v>0</v>
      </c>
    </row>
    <row r="1076" s="74" customFormat="1" ht="18" customHeight="1" spans="1:3">
      <c r="A1076" s="156">
        <v>2159999</v>
      </c>
      <c r="B1076" s="150" t="s">
        <v>901</v>
      </c>
      <c r="C1076" s="148">
        <v>0</v>
      </c>
    </row>
    <row r="1077" s="74" customFormat="1" ht="18" customHeight="1" spans="1:3">
      <c r="A1077" s="156">
        <v>216</v>
      </c>
      <c r="B1077" s="146" t="s">
        <v>902</v>
      </c>
      <c r="C1077" s="148">
        <f>C1078+C1088+C1094</f>
        <v>229.65</v>
      </c>
    </row>
    <row r="1078" s="74" customFormat="1" ht="18" customHeight="1" spans="1:3">
      <c r="A1078" s="156">
        <v>21602</v>
      </c>
      <c r="B1078" s="146" t="s">
        <v>903</v>
      </c>
      <c r="C1078" s="148">
        <f>SUM(C1079:C1087)</f>
        <v>229.65</v>
      </c>
    </row>
    <row r="1079" s="74" customFormat="1" ht="18" customHeight="1" spans="1:3">
      <c r="A1079" s="156">
        <v>2160201</v>
      </c>
      <c r="B1079" s="150" t="s">
        <v>90</v>
      </c>
      <c r="C1079" s="148">
        <v>0</v>
      </c>
    </row>
    <row r="1080" s="74" customFormat="1" ht="18" customHeight="1" spans="1:3">
      <c r="A1080" s="156">
        <v>2160202</v>
      </c>
      <c r="B1080" s="150" t="s">
        <v>91</v>
      </c>
      <c r="C1080" s="148">
        <v>0</v>
      </c>
    </row>
    <row r="1081" s="74" customFormat="1" ht="18" customHeight="1" spans="1:3">
      <c r="A1081" s="156">
        <v>2160203</v>
      </c>
      <c r="B1081" s="150" t="s">
        <v>92</v>
      </c>
      <c r="C1081" s="148">
        <v>0</v>
      </c>
    </row>
    <row r="1082" s="74" customFormat="1" ht="18" customHeight="1" spans="1:3">
      <c r="A1082" s="156">
        <v>2160216</v>
      </c>
      <c r="B1082" s="150" t="s">
        <v>904</v>
      </c>
      <c r="C1082" s="148">
        <v>0</v>
      </c>
    </row>
    <row r="1083" s="74" customFormat="1" ht="18" customHeight="1" spans="1:3">
      <c r="A1083" s="156">
        <v>2160217</v>
      </c>
      <c r="B1083" s="150" t="s">
        <v>905</v>
      </c>
      <c r="C1083" s="148">
        <v>0</v>
      </c>
    </row>
    <row r="1084" s="74" customFormat="1" ht="18" customHeight="1" spans="1:3">
      <c r="A1084" s="156">
        <v>2160218</v>
      </c>
      <c r="B1084" s="150" t="s">
        <v>906</v>
      </c>
      <c r="C1084" s="148">
        <v>0</v>
      </c>
    </row>
    <row r="1085" s="74" customFormat="1" ht="18" customHeight="1" spans="1:3">
      <c r="A1085" s="156">
        <v>2160219</v>
      </c>
      <c r="B1085" s="150" t="s">
        <v>907</v>
      </c>
      <c r="C1085" s="148">
        <v>0</v>
      </c>
    </row>
    <row r="1086" s="74" customFormat="1" ht="18" customHeight="1" spans="1:3">
      <c r="A1086" s="156">
        <v>2160250</v>
      </c>
      <c r="B1086" s="150" t="s">
        <v>99</v>
      </c>
      <c r="C1086" s="148">
        <v>229.65</v>
      </c>
    </row>
    <row r="1087" s="74" customFormat="1" ht="18" customHeight="1" spans="1:3">
      <c r="A1087" s="156">
        <v>2160299</v>
      </c>
      <c r="B1087" s="150" t="s">
        <v>908</v>
      </c>
      <c r="C1087" s="148">
        <v>0</v>
      </c>
    </row>
    <row r="1088" s="74" customFormat="1" ht="18" customHeight="1" spans="1:3">
      <c r="A1088" s="156">
        <v>21606</v>
      </c>
      <c r="B1088" s="146" t="s">
        <v>909</v>
      </c>
      <c r="C1088" s="148">
        <f>SUM(C1089:C1093)</f>
        <v>0</v>
      </c>
    </row>
    <row r="1089" s="74" customFormat="1" ht="18" customHeight="1" spans="1:3">
      <c r="A1089" s="156">
        <v>2160601</v>
      </c>
      <c r="B1089" s="150" t="s">
        <v>90</v>
      </c>
      <c r="C1089" s="148">
        <v>0</v>
      </c>
    </row>
    <row r="1090" s="74" customFormat="1" ht="18" customHeight="1" spans="1:3">
      <c r="A1090" s="156">
        <v>2160602</v>
      </c>
      <c r="B1090" s="150" t="s">
        <v>91</v>
      </c>
      <c r="C1090" s="148">
        <v>0</v>
      </c>
    </row>
    <row r="1091" s="74" customFormat="1" ht="18" customHeight="1" spans="1:3">
      <c r="A1091" s="156">
        <v>2160603</v>
      </c>
      <c r="B1091" s="150" t="s">
        <v>92</v>
      </c>
      <c r="C1091" s="148">
        <v>0</v>
      </c>
    </row>
    <row r="1092" s="74" customFormat="1" ht="18" customHeight="1" spans="1:3">
      <c r="A1092" s="156">
        <v>2160607</v>
      </c>
      <c r="B1092" s="150" t="s">
        <v>910</v>
      </c>
      <c r="C1092" s="148">
        <v>0</v>
      </c>
    </row>
    <row r="1093" s="74" customFormat="1" ht="18" customHeight="1" spans="1:3">
      <c r="A1093" s="156">
        <v>2160699</v>
      </c>
      <c r="B1093" s="150" t="s">
        <v>911</v>
      </c>
      <c r="C1093" s="148">
        <v>0</v>
      </c>
    </row>
    <row r="1094" s="74" customFormat="1" ht="18" customHeight="1" spans="1:3">
      <c r="A1094" s="156">
        <v>21699</v>
      </c>
      <c r="B1094" s="146" t="s">
        <v>912</v>
      </c>
      <c r="C1094" s="148">
        <f>SUM(C1095:C1096)</f>
        <v>0</v>
      </c>
    </row>
    <row r="1095" s="74" customFormat="1" ht="18" customHeight="1" spans="1:3">
      <c r="A1095" s="156">
        <v>2169901</v>
      </c>
      <c r="B1095" s="150" t="s">
        <v>913</v>
      </c>
      <c r="C1095" s="148">
        <v>0</v>
      </c>
    </row>
    <row r="1096" s="74" customFormat="1" ht="18" customHeight="1" spans="1:3">
      <c r="A1096" s="156">
        <v>2169999</v>
      </c>
      <c r="B1096" s="150" t="s">
        <v>914</v>
      </c>
      <c r="C1096" s="148">
        <v>0</v>
      </c>
    </row>
    <row r="1097" s="74" customFormat="1" ht="18" customHeight="1" spans="1:3">
      <c r="A1097" s="156">
        <v>217</v>
      </c>
      <c r="B1097" s="146" t="s">
        <v>915</v>
      </c>
      <c r="C1097" s="148">
        <f>C1098+C1105+C1115+C1121+C1124</f>
        <v>0</v>
      </c>
    </row>
    <row r="1098" s="74" customFormat="1" ht="18" customHeight="1" spans="1:3">
      <c r="A1098" s="156">
        <v>21701</v>
      </c>
      <c r="B1098" s="146" t="s">
        <v>916</v>
      </c>
      <c r="C1098" s="148">
        <f>SUM(C1099:C1104)</f>
        <v>0</v>
      </c>
    </row>
    <row r="1099" s="74" customFormat="1" ht="18" customHeight="1" spans="1:3">
      <c r="A1099" s="156">
        <v>2170101</v>
      </c>
      <c r="B1099" s="150" t="s">
        <v>90</v>
      </c>
      <c r="C1099" s="148">
        <v>0</v>
      </c>
    </row>
    <row r="1100" s="74" customFormat="1" ht="18" customHeight="1" spans="1:3">
      <c r="A1100" s="156">
        <v>2170102</v>
      </c>
      <c r="B1100" s="150" t="s">
        <v>91</v>
      </c>
      <c r="C1100" s="148">
        <v>0</v>
      </c>
    </row>
    <row r="1101" s="74" customFormat="1" ht="18" customHeight="1" spans="1:3">
      <c r="A1101" s="156">
        <v>2170103</v>
      </c>
      <c r="B1101" s="150" t="s">
        <v>92</v>
      </c>
      <c r="C1101" s="148">
        <v>0</v>
      </c>
    </row>
    <row r="1102" s="74" customFormat="1" ht="18" customHeight="1" spans="1:3">
      <c r="A1102" s="156">
        <v>2170104</v>
      </c>
      <c r="B1102" s="150" t="s">
        <v>917</v>
      </c>
      <c r="C1102" s="148">
        <v>0</v>
      </c>
    </row>
    <row r="1103" s="74" customFormat="1" ht="18" customHeight="1" spans="1:3">
      <c r="A1103" s="156">
        <v>2170150</v>
      </c>
      <c r="B1103" s="150" t="s">
        <v>99</v>
      </c>
      <c r="C1103" s="148">
        <v>0</v>
      </c>
    </row>
    <row r="1104" s="74" customFormat="1" ht="18" customHeight="1" spans="1:3">
      <c r="A1104" s="156">
        <v>2170199</v>
      </c>
      <c r="B1104" s="150" t="s">
        <v>918</v>
      </c>
      <c r="C1104" s="148">
        <v>0</v>
      </c>
    </row>
    <row r="1105" s="74" customFormat="1" ht="18" customHeight="1" spans="1:3">
      <c r="A1105" s="156">
        <v>21702</v>
      </c>
      <c r="B1105" s="146" t="s">
        <v>919</v>
      </c>
      <c r="C1105" s="148">
        <f>SUM(C1106:C1114)</f>
        <v>0</v>
      </c>
    </row>
    <row r="1106" s="74" customFormat="1" ht="18" customHeight="1" spans="1:3">
      <c r="A1106" s="156">
        <v>2170201</v>
      </c>
      <c r="B1106" s="150" t="s">
        <v>920</v>
      </c>
      <c r="C1106" s="148">
        <v>0</v>
      </c>
    </row>
    <row r="1107" s="74" customFormat="1" ht="18" customHeight="1" spans="1:3">
      <c r="A1107" s="156">
        <v>2170202</v>
      </c>
      <c r="B1107" s="150" t="s">
        <v>921</v>
      </c>
      <c r="C1107" s="148">
        <v>0</v>
      </c>
    </row>
    <row r="1108" s="74" customFormat="1" ht="18" customHeight="1" spans="1:3">
      <c r="A1108" s="156">
        <v>2170203</v>
      </c>
      <c r="B1108" s="150" t="s">
        <v>922</v>
      </c>
      <c r="C1108" s="148">
        <v>0</v>
      </c>
    </row>
    <row r="1109" s="74" customFormat="1" ht="18" customHeight="1" spans="1:3">
      <c r="A1109" s="156">
        <v>2170204</v>
      </c>
      <c r="B1109" s="150" t="s">
        <v>923</v>
      </c>
      <c r="C1109" s="148">
        <v>0</v>
      </c>
    </row>
    <row r="1110" s="74" customFormat="1" ht="18" customHeight="1" spans="1:3">
      <c r="A1110" s="156">
        <v>2170205</v>
      </c>
      <c r="B1110" s="150" t="s">
        <v>924</v>
      </c>
      <c r="C1110" s="148">
        <v>0</v>
      </c>
    </row>
    <row r="1111" s="74" customFormat="1" ht="18" customHeight="1" spans="1:3">
      <c r="A1111" s="156">
        <v>2170206</v>
      </c>
      <c r="B1111" s="150" t="s">
        <v>925</v>
      </c>
      <c r="C1111" s="148">
        <v>0</v>
      </c>
    </row>
    <row r="1112" s="74" customFormat="1" ht="18" customHeight="1" spans="1:3">
      <c r="A1112" s="156">
        <v>2170207</v>
      </c>
      <c r="B1112" s="150" t="s">
        <v>926</v>
      </c>
      <c r="C1112" s="148">
        <v>0</v>
      </c>
    </row>
    <row r="1113" s="74" customFormat="1" ht="18" customHeight="1" spans="1:3">
      <c r="A1113" s="156">
        <v>2170208</v>
      </c>
      <c r="B1113" s="150" t="s">
        <v>927</v>
      </c>
      <c r="C1113" s="148">
        <v>0</v>
      </c>
    </row>
    <row r="1114" s="74" customFormat="1" ht="18" customHeight="1" spans="1:3">
      <c r="A1114" s="156">
        <v>2170299</v>
      </c>
      <c r="B1114" s="150" t="s">
        <v>928</v>
      </c>
      <c r="C1114" s="148">
        <v>0</v>
      </c>
    </row>
    <row r="1115" s="74" customFormat="1" ht="18" customHeight="1" spans="1:3">
      <c r="A1115" s="156">
        <v>21703</v>
      </c>
      <c r="B1115" s="146" t="s">
        <v>929</v>
      </c>
      <c r="C1115" s="148">
        <f>SUM(C1116:C1120)</f>
        <v>0</v>
      </c>
    </row>
    <row r="1116" s="74" customFormat="1" ht="18" customHeight="1" spans="1:3">
      <c r="A1116" s="156">
        <v>2170301</v>
      </c>
      <c r="B1116" s="150" t="s">
        <v>930</v>
      </c>
      <c r="C1116" s="148">
        <v>0</v>
      </c>
    </row>
    <row r="1117" s="74" customFormat="1" ht="18" customHeight="1" spans="1:3">
      <c r="A1117" s="156">
        <v>2170302</v>
      </c>
      <c r="B1117" s="150" t="s">
        <v>931</v>
      </c>
      <c r="C1117" s="148">
        <v>0</v>
      </c>
    </row>
    <row r="1118" s="74" customFormat="1" ht="18" customHeight="1" spans="1:3">
      <c r="A1118" s="156">
        <v>2170303</v>
      </c>
      <c r="B1118" s="150" t="s">
        <v>932</v>
      </c>
      <c r="C1118" s="148">
        <v>0</v>
      </c>
    </row>
    <row r="1119" s="74" customFormat="1" ht="18" customHeight="1" spans="1:3">
      <c r="A1119" s="156">
        <v>2170304</v>
      </c>
      <c r="B1119" s="150" t="s">
        <v>933</v>
      </c>
      <c r="C1119" s="148">
        <v>0</v>
      </c>
    </row>
    <row r="1120" s="74" customFormat="1" ht="18" customHeight="1" spans="1:3">
      <c r="A1120" s="156">
        <v>2170399</v>
      </c>
      <c r="B1120" s="150" t="s">
        <v>934</v>
      </c>
      <c r="C1120" s="148">
        <v>0</v>
      </c>
    </row>
    <row r="1121" s="74" customFormat="1" ht="18" customHeight="1" spans="1:3">
      <c r="A1121" s="156">
        <v>21704</v>
      </c>
      <c r="B1121" s="146" t="s">
        <v>935</v>
      </c>
      <c r="C1121" s="148">
        <f>SUM(C1122:C1123)</f>
        <v>0</v>
      </c>
    </row>
    <row r="1122" s="74" customFormat="1" ht="18" customHeight="1" spans="1:3">
      <c r="A1122" s="156">
        <v>2170401</v>
      </c>
      <c r="B1122" s="150" t="s">
        <v>936</v>
      </c>
      <c r="C1122" s="148">
        <v>0</v>
      </c>
    </row>
    <row r="1123" s="74" customFormat="1" ht="18" customHeight="1" spans="1:3">
      <c r="A1123" s="156">
        <v>2170499</v>
      </c>
      <c r="B1123" s="150" t="s">
        <v>937</v>
      </c>
      <c r="C1123" s="148">
        <v>0</v>
      </c>
    </row>
    <row r="1124" s="74" customFormat="1" ht="18" customHeight="1" spans="1:3">
      <c r="A1124" s="156">
        <v>21799</v>
      </c>
      <c r="B1124" s="146" t="s">
        <v>938</v>
      </c>
      <c r="C1124" s="148">
        <f>C1125+C1126</f>
        <v>0</v>
      </c>
    </row>
    <row r="1125" s="74" customFormat="1" ht="18" customHeight="1" spans="1:3">
      <c r="A1125" s="156">
        <v>2179902</v>
      </c>
      <c r="B1125" s="150" t="s">
        <v>939</v>
      </c>
      <c r="C1125" s="148">
        <v>0</v>
      </c>
    </row>
    <row r="1126" s="74" customFormat="1" ht="18" customHeight="1" spans="1:3">
      <c r="A1126" s="156">
        <v>2179999</v>
      </c>
      <c r="B1126" s="150" t="s">
        <v>940</v>
      </c>
      <c r="C1126" s="148">
        <v>0</v>
      </c>
    </row>
    <row r="1127" s="74" customFormat="1" ht="18" customHeight="1" spans="1:3">
      <c r="A1127" s="156">
        <v>219</v>
      </c>
      <c r="B1127" s="146" t="s">
        <v>941</v>
      </c>
      <c r="C1127" s="148">
        <f>SUM(C1128:C1136)</f>
        <v>0</v>
      </c>
    </row>
    <row r="1128" s="74" customFormat="1" ht="18" customHeight="1" spans="1:3">
      <c r="A1128" s="156">
        <v>21901</v>
      </c>
      <c r="B1128" s="146" t="s">
        <v>942</v>
      </c>
      <c r="C1128" s="148">
        <v>0</v>
      </c>
    </row>
    <row r="1129" s="74" customFormat="1" ht="18" customHeight="1" spans="1:3">
      <c r="A1129" s="156">
        <v>21902</v>
      </c>
      <c r="B1129" s="146" t="s">
        <v>943</v>
      </c>
      <c r="C1129" s="148">
        <v>0</v>
      </c>
    </row>
    <row r="1130" s="74" customFormat="1" ht="18" customHeight="1" spans="1:3">
      <c r="A1130" s="156">
        <v>21903</v>
      </c>
      <c r="B1130" s="146" t="s">
        <v>944</v>
      </c>
      <c r="C1130" s="148">
        <v>0</v>
      </c>
    </row>
    <row r="1131" s="74" customFormat="1" ht="18" customHeight="1" spans="1:3">
      <c r="A1131" s="156">
        <v>21904</v>
      </c>
      <c r="B1131" s="146" t="s">
        <v>945</v>
      </c>
      <c r="C1131" s="148">
        <v>0</v>
      </c>
    </row>
    <row r="1132" s="74" customFormat="1" ht="18" customHeight="1" spans="1:3">
      <c r="A1132" s="156">
        <v>21905</v>
      </c>
      <c r="B1132" s="146" t="s">
        <v>946</v>
      </c>
      <c r="C1132" s="148">
        <v>0</v>
      </c>
    </row>
    <row r="1133" s="74" customFormat="1" ht="18" customHeight="1" spans="1:3">
      <c r="A1133" s="156">
        <v>21906</v>
      </c>
      <c r="B1133" s="146" t="s">
        <v>722</v>
      </c>
      <c r="C1133" s="148">
        <v>0</v>
      </c>
    </row>
    <row r="1134" s="74" customFormat="1" ht="18" customHeight="1" spans="1:3">
      <c r="A1134" s="156">
        <v>21907</v>
      </c>
      <c r="B1134" s="146" t="s">
        <v>947</v>
      </c>
      <c r="C1134" s="148">
        <v>0</v>
      </c>
    </row>
    <row r="1135" s="74" customFormat="1" ht="18" customHeight="1" spans="1:3">
      <c r="A1135" s="156">
        <v>21908</v>
      </c>
      <c r="B1135" s="146" t="s">
        <v>948</v>
      </c>
      <c r="C1135" s="148">
        <v>0</v>
      </c>
    </row>
    <row r="1136" s="74" customFormat="1" ht="18" customHeight="1" spans="1:3">
      <c r="A1136" s="156">
        <v>21999</v>
      </c>
      <c r="B1136" s="146" t="s">
        <v>949</v>
      </c>
      <c r="C1136" s="148">
        <v>0</v>
      </c>
    </row>
    <row r="1137" s="74" customFormat="1" ht="18" customHeight="1" spans="1:3">
      <c r="A1137" s="156">
        <v>220</v>
      </c>
      <c r="B1137" s="146" t="s">
        <v>950</v>
      </c>
      <c r="C1137" s="148">
        <f>C1138+C1165+C1180</f>
        <v>1996.03</v>
      </c>
    </row>
    <row r="1138" s="74" customFormat="1" ht="18" customHeight="1" spans="1:3">
      <c r="A1138" s="156">
        <v>22001</v>
      </c>
      <c r="B1138" s="146" t="s">
        <v>951</v>
      </c>
      <c r="C1138" s="148">
        <f>SUM(C1139:C1164)</f>
        <v>1940.03</v>
      </c>
    </row>
    <row r="1139" s="74" customFormat="1" ht="18" customHeight="1" spans="1:3">
      <c r="A1139" s="156">
        <v>2200101</v>
      </c>
      <c r="B1139" s="150" t="s">
        <v>90</v>
      </c>
      <c r="C1139" s="148">
        <v>1785.85</v>
      </c>
    </row>
    <row r="1140" s="74" customFormat="1" ht="18" customHeight="1" spans="1:3">
      <c r="A1140" s="156">
        <v>2200102</v>
      </c>
      <c r="B1140" s="150" t="s">
        <v>91</v>
      </c>
      <c r="C1140" s="148">
        <v>0</v>
      </c>
    </row>
    <row r="1141" s="74" customFormat="1" ht="18" customHeight="1" spans="1:3">
      <c r="A1141" s="156">
        <v>2200103</v>
      </c>
      <c r="B1141" s="150" t="s">
        <v>92</v>
      </c>
      <c r="C1141" s="148">
        <v>0</v>
      </c>
    </row>
    <row r="1142" s="74" customFormat="1" ht="18" customHeight="1" spans="1:3">
      <c r="A1142" s="156">
        <v>2200104</v>
      </c>
      <c r="B1142" s="150" t="s">
        <v>952</v>
      </c>
      <c r="C1142" s="148">
        <v>116.8</v>
      </c>
    </row>
    <row r="1143" s="74" customFormat="1" ht="18" customHeight="1" spans="1:3">
      <c r="A1143" s="156">
        <v>2200106</v>
      </c>
      <c r="B1143" s="150" t="s">
        <v>953</v>
      </c>
      <c r="C1143" s="148">
        <v>0</v>
      </c>
    </row>
    <row r="1144" s="74" customFormat="1" ht="18" customHeight="1" spans="1:3">
      <c r="A1144" s="156">
        <v>2200107</v>
      </c>
      <c r="B1144" s="150" t="s">
        <v>954</v>
      </c>
      <c r="C1144" s="148">
        <v>0</v>
      </c>
    </row>
    <row r="1145" s="74" customFormat="1" ht="18" customHeight="1" spans="1:3">
      <c r="A1145" s="156">
        <v>2200108</v>
      </c>
      <c r="B1145" s="150" t="s">
        <v>955</v>
      </c>
      <c r="C1145" s="148">
        <v>0</v>
      </c>
    </row>
    <row r="1146" s="74" customFormat="1" ht="18" customHeight="1" spans="1:3">
      <c r="A1146" s="156">
        <v>2200109</v>
      </c>
      <c r="B1146" s="150" t="s">
        <v>956</v>
      </c>
      <c r="C1146" s="148">
        <v>0</v>
      </c>
    </row>
    <row r="1147" s="74" customFormat="1" ht="18" customHeight="1" spans="1:3">
      <c r="A1147" s="156">
        <v>2200112</v>
      </c>
      <c r="B1147" s="150" t="s">
        <v>957</v>
      </c>
      <c r="C1147" s="148">
        <v>0</v>
      </c>
    </row>
    <row r="1148" s="74" customFormat="1" ht="18" customHeight="1" spans="1:3">
      <c r="A1148" s="156">
        <v>2200113</v>
      </c>
      <c r="B1148" s="150" t="s">
        <v>958</v>
      </c>
      <c r="C1148" s="148">
        <v>0</v>
      </c>
    </row>
    <row r="1149" s="74" customFormat="1" ht="18" customHeight="1" spans="1:3">
      <c r="A1149" s="156">
        <v>2200114</v>
      </c>
      <c r="B1149" s="150" t="s">
        <v>959</v>
      </c>
      <c r="C1149" s="148">
        <v>0</v>
      </c>
    </row>
    <row r="1150" s="74" customFormat="1" ht="18" customHeight="1" spans="1:3">
      <c r="A1150" s="156">
        <v>2200115</v>
      </c>
      <c r="B1150" s="150" t="s">
        <v>960</v>
      </c>
      <c r="C1150" s="148">
        <v>0</v>
      </c>
    </row>
    <row r="1151" s="74" customFormat="1" ht="18" customHeight="1" spans="1:3">
      <c r="A1151" s="156">
        <v>2200116</v>
      </c>
      <c r="B1151" s="150" t="s">
        <v>961</v>
      </c>
      <c r="C1151" s="148">
        <v>0</v>
      </c>
    </row>
    <row r="1152" s="74" customFormat="1" ht="18" customHeight="1" spans="1:3">
      <c r="A1152" s="156">
        <v>2200119</v>
      </c>
      <c r="B1152" s="150" t="s">
        <v>962</v>
      </c>
      <c r="C1152" s="148">
        <v>0</v>
      </c>
    </row>
    <row r="1153" s="74" customFormat="1" ht="18" customHeight="1" spans="1:3">
      <c r="A1153" s="156">
        <v>2200120</v>
      </c>
      <c r="B1153" s="150" t="s">
        <v>963</v>
      </c>
      <c r="C1153" s="148">
        <v>0</v>
      </c>
    </row>
    <row r="1154" s="74" customFormat="1" ht="18" customHeight="1" spans="1:3">
      <c r="A1154" s="156">
        <v>2200121</v>
      </c>
      <c r="B1154" s="150" t="s">
        <v>964</v>
      </c>
      <c r="C1154" s="148">
        <v>0</v>
      </c>
    </row>
    <row r="1155" s="74" customFormat="1" ht="18" customHeight="1" spans="1:3">
      <c r="A1155" s="156">
        <v>2200122</v>
      </c>
      <c r="B1155" s="150" t="s">
        <v>965</v>
      </c>
      <c r="C1155" s="148">
        <v>0</v>
      </c>
    </row>
    <row r="1156" s="74" customFormat="1" ht="18" customHeight="1" spans="1:3">
      <c r="A1156" s="156">
        <v>2200123</v>
      </c>
      <c r="B1156" s="150" t="s">
        <v>966</v>
      </c>
      <c r="C1156" s="148">
        <v>0</v>
      </c>
    </row>
    <row r="1157" s="74" customFormat="1" ht="18" customHeight="1" spans="1:3">
      <c r="A1157" s="156">
        <v>2200124</v>
      </c>
      <c r="B1157" s="150" t="s">
        <v>967</v>
      </c>
      <c r="C1157" s="148">
        <v>0</v>
      </c>
    </row>
    <row r="1158" s="74" customFormat="1" ht="18" customHeight="1" spans="1:3">
      <c r="A1158" s="156">
        <v>2200125</v>
      </c>
      <c r="B1158" s="150" t="s">
        <v>968</v>
      </c>
      <c r="C1158" s="148">
        <v>0</v>
      </c>
    </row>
    <row r="1159" s="74" customFormat="1" ht="18" customHeight="1" spans="1:3">
      <c r="A1159" s="156">
        <v>2200126</v>
      </c>
      <c r="B1159" s="150" t="s">
        <v>969</v>
      </c>
      <c r="C1159" s="148">
        <v>0</v>
      </c>
    </row>
    <row r="1160" s="74" customFormat="1" ht="18" customHeight="1" spans="1:3">
      <c r="A1160" s="156">
        <v>2200127</v>
      </c>
      <c r="B1160" s="150" t="s">
        <v>970</v>
      </c>
      <c r="C1160" s="148">
        <v>0</v>
      </c>
    </row>
    <row r="1161" s="74" customFormat="1" ht="18" customHeight="1" spans="1:3">
      <c r="A1161" s="156">
        <v>2200128</v>
      </c>
      <c r="B1161" s="150" t="s">
        <v>971</v>
      </c>
      <c r="C1161" s="148">
        <v>0</v>
      </c>
    </row>
    <row r="1162" s="74" customFormat="1" ht="18" customHeight="1" spans="1:3">
      <c r="A1162" s="156">
        <v>2200129</v>
      </c>
      <c r="B1162" s="150" t="s">
        <v>972</v>
      </c>
      <c r="C1162" s="148">
        <v>0</v>
      </c>
    </row>
    <row r="1163" s="74" customFormat="1" ht="18" customHeight="1" spans="1:3">
      <c r="A1163" s="156">
        <v>2200150</v>
      </c>
      <c r="B1163" s="150" t="s">
        <v>99</v>
      </c>
      <c r="C1163" s="148">
        <v>37.38</v>
      </c>
    </row>
    <row r="1164" s="74" customFormat="1" ht="18" customHeight="1" spans="1:3">
      <c r="A1164" s="156">
        <v>2200199</v>
      </c>
      <c r="B1164" s="150" t="s">
        <v>973</v>
      </c>
      <c r="C1164" s="148">
        <v>0</v>
      </c>
    </row>
    <row r="1165" s="74" customFormat="1" ht="18" customHeight="1" spans="1:3">
      <c r="A1165" s="156">
        <v>22005</v>
      </c>
      <c r="B1165" s="146" t="s">
        <v>974</v>
      </c>
      <c r="C1165" s="148">
        <f>SUM(C1166:C1179)</f>
        <v>56</v>
      </c>
    </row>
    <row r="1166" s="74" customFormat="1" ht="18" customHeight="1" spans="1:3">
      <c r="A1166" s="156">
        <v>2200501</v>
      </c>
      <c r="B1166" s="150" t="s">
        <v>90</v>
      </c>
      <c r="C1166" s="148">
        <v>0</v>
      </c>
    </row>
    <row r="1167" s="74" customFormat="1" ht="18" customHeight="1" spans="1:3">
      <c r="A1167" s="156">
        <v>2200502</v>
      </c>
      <c r="B1167" s="150" t="s">
        <v>91</v>
      </c>
      <c r="C1167" s="148">
        <v>0</v>
      </c>
    </row>
    <row r="1168" s="74" customFormat="1" ht="18" customHeight="1" spans="1:3">
      <c r="A1168" s="156">
        <v>2200503</v>
      </c>
      <c r="B1168" s="150" t="s">
        <v>92</v>
      </c>
      <c r="C1168" s="148">
        <v>0</v>
      </c>
    </row>
    <row r="1169" s="74" customFormat="1" ht="18" customHeight="1" spans="1:3">
      <c r="A1169" s="156">
        <v>2200504</v>
      </c>
      <c r="B1169" s="150" t="s">
        <v>975</v>
      </c>
      <c r="C1169" s="148">
        <v>0</v>
      </c>
    </row>
    <row r="1170" s="74" customFormat="1" ht="18" customHeight="1" spans="1:3">
      <c r="A1170" s="156">
        <v>2200506</v>
      </c>
      <c r="B1170" s="150" t="s">
        <v>976</v>
      </c>
      <c r="C1170" s="148">
        <v>0</v>
      </c>
    </row>
    <row r="1171" s="74" customFormat="1" ht="18" customHeight="1" spans="1:3">
      <c r="A1171" s="156">
        <v>2200507</v>
      </c>
      <c r="B1171" s="150" t="s">
        <v>977</v>
      </c>
      <c r="C1171" s="148">
        <v>0</v>
      </c>
    </row>
    <row r="1172" s="74" customFormat="1" ht="18" customHeight="1" spans="1:3">
      <c r="A1172" s="156">
        <v>2200508</v>
      </c>
      <c r="B1172" s="150" t="s">
        <v>978</v>
      </c>
      <c r="C1172" s="148">
        <v>0</v>
      </c>
    </row>
    <row r="1173" s="74" customFormat="1" ht="18" customHeight="1" spans="1:3">
      <c r="A1173" s="156">
        <v>2200509</v>
      </c>
      <c r="B1173" s="150" t="s">
        <v>979</v>
      </c>
      <c r="C1173" s="148">
        <v>0</v>
      </c>
    </row>
    <row r="1174" s="74" customFormat="1" ht="18" customHeight="1" spans="1:3">
      <c r="A1174" s="156">
        <v>2200510</v>
      </c>
      <c r="B1174" s="150" t="s">
        <v>980</v>
      </c>
      <c r="C1174" s="148">
        <v>0</v>
      </c>
    </row>
    <row r="1175" s="74" customFormat="1" ht="18" customHeight="1" spans="1:3">
      <c r="A1175" s="156">
        <v>2200511</v>
      </c>
      <c r="B1175" s="150" t="s">
        <v>981</v>
      </c>
      <c r="C1175" s="148">
        <v>0</v>
      </c>
    </row>
    <row r="1176" s="74" customFormat="1" ht="18" customHeight="1" spans="1:3">
      <c r="A1176" s="156">
        <v>2200512</v>
      </c>
      <c r="B1176" s="150" t="s">
        <v>982</v>
      </c>
      <c r="C1176" s="148">
        <v>0</v>
      </c>
    </row>
    <row r="1177" s="74" customFormat="1" ht="18" customHeight="1" spans="1:3">
      <c r="A1177" s="156">
        <v>2200513</v>
      </c>
      <c r="B1177" s="150" t="s">
        <v>983</v>
      </c>
      <c r="C1177" s="148">
        <v>0</v>
      </c>
    </row>
    <row r="1178" s="74" customFormat="1" ht="18" customHeight="1" spans="1:3">
      <c r="A1178" s="156">
        <v>2200514</v>
      </c>
      <c r="B1178" s="150" t="s">
        <v>984</v>
      </c>
      <c r="C1178" s="148">
        <v>0</v>
      </c>
    </row>
    <row r="1179" s="74" customFormat="1" ht="18" customHeight="1" spans="1:3">
      <c r="A1179" s="156">
        <v>2200599</v>
      </c>
      <c r="B1179" s="150" t="s">
        <v>985</v>
      </c>
      <c r="C1179" s="148">
        <v>56</v>
      </c>
    </row>
    <row r="1180" s="74" customFormat="1" ht="18" customHeight="1" spans="1:3">
      <c r="A1180" s="156">
        <v>22099</v>
      </c>
      <c r="B1180" s="146" t="s">
        <v>986</v>
      </c>
      <c r="C1180" s="148">
        <f>C1181</f>
        <v>0</v>
      </c>
    </row>
    <row r="1181" s="74" customFormat="1" ht="18" customHeight="1" spans="1:3">
      <c r="A1181" s="156">
        <v>2209999</v>
      </c>
      <c r="B1181" s="150" t="s">
        <v>987</v>
      </c>
      <c r="C1181" s="148">
        <v>0</v>
      </c>
    </row>
    <row r="1182" s="74" customFormat="1" ht="18" customHeight="1" spans="1:3">
      <c r="A1182" s="156">
        <v>221</v>
      </c>
      <c r="B1182" s="146" t="s">
        <v>988</v>
      </c>
      <c r="C1182" s="148">
        <f>SUM(C1183,C1194,C1198)</f>
        <v>6200</v>
      </c>
    </row>
    <row r="1183" s="74" customFormat="1" ht="18" customHeight="1" spans="1:3">
      <c r="A1183" s="156">
        <v>22101</v>
      </c>
      <c r="B1183" s="146" t="s">
        <v>989</v>
      </c>
      <c r="C1183" s="148">
        <f>SUM(C1184:C1193)</f>
        <v>800</v>
      </c>
    </row>
    <row r="1184" s="74" customFormat="1" ht="18" customHeight="1" spans="1:3">
      <c r="A1184" s="156">
        <v>2210101</v>
      </c>
      <c r="B1184" s="150" t="s">
        <v>990</v>
      </c>
      <c r="C1184" s="148">
        <v>0</v>
      </c>
    </row>
    <row r="1185" s="74" customFormat="1" ht="18" customHeight="1" spans="1:3">
      <c r="A1185" s="156">
        <v>2210102</v>
      </c>
      <c r="B1185" s="150" t="s">
        <v>991</v>
      </c>
      <c r="C1185" s="148">
        <v>0</v>
      </c>
    </row>
    <row r="1186" s="74" customFormat="1" ht="18" customHeight="1" spans="1:3">
      <c r="A1186" s="156">
        <v>2210103</v>
      </c>
      <c r="B1186" s="150" t="s">
        <v>992</v>
      </c>
      <c r="C1186" s="148">
        <v>0</v>
      </c>
    </row>
    <row r="1187" s="74" customFormat="1" ht="18" customHeight="1" spans="1:3">
      <c r="A1187" s="156">
        <v>2210104</v>
      </c>
      <c r="B1187" s="150" t="s">
        <v>993</v>
      </c>
      <c r="C1187" s="148">
        <v>0</v>
      </c>
    </row>
    <row r="1188" s="74" customFormat="1" ht="18" customHeight="1" spans="1:3">
      <c r="A1188" s="156">
        <v>2210105</v>
      </c>
      <c r="B1188" s="150" t="s">
        <v>994</v>
      </c>
      <c r="C1188" s="148">
        <v>0</v>
      </c>
    </row>
    <row r="1189" s="74" customFormat="1" ht="18" customHeight="1" spans="1:3">
      <c r="A1189" s="156">
        <v>2210106</v>
      </c>
      <c r="B1189" s="150" t="s">
        <v>995</v>
      </c>
      <c r="C1189" s="148">
        <v>800</v>
      </c>
    </row>
    <row r="1190" s="74" customFormat="1" ht="18" customHeight="1" spans="1:3">
      <c r="A1190" s="156">
        <v>2210107</v>
      </c>
      <c r="B1190" s="150" t="s">
        <v>996</v>
      </c>
      <c r="C1190" s="148">
        <v>0</v>
      </c>
    </row>
    <row r="1191" s="74" customFormat="1" ht="18" customHeight="1" spans="1:3">
      <c r="A1191" s="156">
        <v>2210108</v>
      </c>
      <c r="B1191" s="150" t="s">
        <v>997</v>
      </c>
      <c r="C1191" s="148">
        <v>0</v>
      </c>
    </row>
    <row r="1192" s="74" customFormat="1" ht="18" customHeight="1" spans="1:3">
      <c r="A1192" s="156">
        <v>2210109</v>
      </c>
      <c r="B1192" s="150" t="s">
        <v>998</v>
      </c>
      <c r="C1192" s="148">
        <v>0</v>
      </c>
    </row>
    <row r="1193" s="74" customFormat="1" ht="18" customHeight="1" spans="1:3">
      <c r="A1193" s="156">
        <v>2210199</v>
      </c>
      <c r="B1193" s="150" t="s">
        <v>999</v>
      </c>
      <c r="C1193" s="148">
        <v>0</v>
      </c>
    </row>
    <row r="1194" s="74" customFormat="1" ht="18" customHeight="1" spans="1:3">
      <c r="A1194" s="156">
        <v>22102</v>
      </c>
      <c r="B1194" s="146" t="s">
        <v>1000</v>
      </c>
      <c r="C1194" s="148">
        <f>SUM(C1195:C1197)</f>
        <v>5400</v>
      </c>
    </row>
    <row r="1195" s="74" customFormat="1" ht="18" customHeight="1" spans="1:3">
      <c r="A1195" s="156">
        <v>2210201</v>
      </c>
      <c r="B1195" s="150" t="s">
        <v>1001</v>
      </c>
      <c r="C1195" s="148">
        <v>5400</v>
      </c>
    </row>
    <row r="1196" s="74" customFormat="1" ht="18" customHeight="1" spans="1:3">
      <c r="A1196" s="156">
        <v>2210202</v>
      </c>
      <c r="B1196" s="150" t="s">
        <v>1002</v>
      </c>
      <c r="C1196" s="148">
        <v>0</v>
      </c>
    </row>
    <row r="1197" s="74" customFormat="1" ht="18" customHeight="1" spans="1:3">
      <c r="A1197" s="156">
        <v>2210203</v>
      </c>
      <c r="B1197" s="150" t="s">
        <v>1003</v>
      </c>
      <c r="C1197" s="148">
        <v>0</v>
      </c>
    </row>
    <row r="1198" s="74" customFormat="1" ht="18" customHeight="1" spans="1:3">
      <c r="A1198" s="156">
        <v>22103</v>
      </c>
      <c r="B1198" s="146" t="s">
        <v>1004</v>
      </c>
      <c r="C1198" s="148">
        <f>SUM(C1199:C1201)</f>
        <v>0</v>
      </c>
    </row>
    <row r="1199" s="74" customFormat="1" ht="18" customHeight="1" spans="1:3">
      <c r="A1199" s="156">
        <v>2210301</v>
      </c>
      <c r="B1199" s="150" t="s">
        <v>1005</v>
      </c>
      <c r="C1199" s="148">
        <v>0</v>
      </c>
    </row>
    <row r="1200" s="74" customFormat="1" ht="18" customHeight="1" spans="1:3">
      <c r="A1200" s="156">
        <v>2210302</v>
      </c>
      <c r="B1200" s="150" t="s">
        <v>1006</v>
      </c>
      <c r="C1200" s="148">
        <v>0</v>
      </c>
    </row>
    <row r="1201" s="74" customFormat="1" ht="18" customHeight="1" spans="1:3">
      <c r="A1201" s="156">
        <v>2210399</v>
      </c>
      <c r="B1201" s="150" t="s">
        <v>1007</v>
      </c>
      <c r="C1201" s="148">
        <v>0</v>
      </c>
    </row>
    <row r="1202" s="74" customFormat="1" ht="18" customHeight="1" spans="1:3">
      <c r="A1202" s="156">
        <v>222</v>
      </c>
      <c r="B1202" s="146" t="s">
        <v>1008</v>
      </c>
      <c r="C1202" s="148">
        <f>C1203+C1221+C1227+C1233</f>
        <v>144.09</v>
      </c>
    </row>
    <row r="1203" s="74" customFormat="1" ht="18" customHeight="1" spans="1:3">
      <c r="A1203" s="156">
        <v>22201</v>
      </c>
      <c r="B1203" s="146" t="s">
        <v>1009</v>
      </c>
      <c r="C1203" s="148">
        <f>SUM(C1204:C1220)</f>
        <v>107.13</v>
      </c>
    </row>
    <row r="1204" s="74" customFormat="1" ht="18" customHeight="1" spans="1:3">
      <c r="A1204" s="156">
        <v>2220101</v>
      </c>
      <c r="B1204" s="150" t="s">
        <v>90</v>
      </c>
      <c r="C1204" s="148">
        <v>107.13</v>
      </c>
    </row>
    <row r="1205" s="74" customFormat="1" ht="18" customHeight="1" spans="1:3">
      <c r="A1205" s="156">
        <v>2220102</v>
      </c>
      <c r="B1205" s="150" t="s">
        <v>91</v>
      </c>
      <c r="C1205" s="148">
        <v>0</v>
      </c>
    </row>
    <row r="1206" s="74" customFormat="1" ht="18" customHeight="1" spans="1:3">
      <c r="A1206" s="156">
        <v>2220103</v>
      </c>
      <c r="B1206" s="150" t="s">
        <v>92</v>
      </c>
      <c r="C1206" s="148">
        <v>0</v>
      </c>
    </row>
    <row r="1207" s="74" customFormat="1" ht="18" customHeight="1" spans="1:3">
      <c r="A1207" s="156">
        <v>2220104</v>
      </c>
      <c r="B1207" s="150" t="s">
        <v>1010</v>
      </c>
      <c r="C1207" s="148">
        <v>0</v>
      </c>
    </row>
    <row r="1208" s="74" customFormat="1" ht="18" customHeight="1" spans="1:3">
      <c r="A1208" s="156">
        <v>2220105</v>
      </c>
      <c r="B1208" s="150" t="s">
        <v>1011</v>
      </c>
      <c r="C1208" s="148">
        <v>0</v>
      </c>
    </row>
    <row r="1209" s="74" customFormat="1" ht="18" customHeight="1" spans="1:3">
      <c r="A1209" s="156">
        <v>2220106</v>
      </c>
      <c r="B1209" s="150" t="s">
        <v>1012</v>
      </c>
      <c r="C1209" s="148">
        <v>0</v>
      </c>
    </row>
    <row r="1210" s="74" customFormat="1" ht="18" customHeight="1" spans="1:3">
      <c r="A1210" s="156">
        <v>2220107</v>
      </c>
      <c r="B1210" s="150" t="s">
        <v>1013</v>
      </c>
      <c r="C1210" s="148">
        <v>0</v>
      </c>
    </row>
    <row r="1211" s="74" customFormat="1" ht="18" customHeight="1" spans="1:3">
      <c r="A1211" s="156">
        <v>2220112</v>
      </c>
      <c r="B1211" s="150" t="s">
        <v>1014</v>
      </c>
      <c r="C1211" s="148">
        <v>0</v>
      </c>
    </row>
    <row r="1212" s="74" customFormat="1" ht="18" customHeight="1" spans="1:3">
      <c r="A1212" s="156">
        <v>2220113</v>
      </c>
      <c r="B1212" s="150" t="s">
        <v>1015</v>
      </c>
      <c r="C1212" s="148">
        <v>0</v>
      </c>
    </row>
    <row r="1213" s="74" customFormat="1" ht="18" customHeight="1" spans="1:3">
      <c r="A1213" s="156">
        <v>2220114</v>
      </c>
      <c r="B1213" s="150" t="s">
        <v>1016</v>
      </c>
      <c r="C1213" s="148">
        <v>0</v>
      </c>
    </row>
    <row r="1214" s="74" customFormat="1" ht="18" customHeight="1" spans="1:3">
      <c r="A1214" s="156">
        <v>2220115</v>
      </c>
      <c r="B1214" s="150" t="s">
        <v>1017</v>
      </c>
      <c r="C1214" s="148">
        <v>0</v>
      </c>
    </row>
    <row r="1215" s="74" customFormat="1" ht="18" customHeight="1" spans="1:3">
      <c r="A1215" s="156">
        <v>2220118</v>
      </c>
      <c r="B1215" s="150" t="s">
        <v>1018</v>
      </c>
      <c r="C1215" s="148">
        <v>0</v>
      </c>
    </row>
    <row r="1216" s="74" customFormat="1" ht="18" customHeight="1" spans="1:3">
      <c r="A1216" s="156">
        <v>2220119</v>
      </c>
      <c r="B1216" s="150" t="s">
        <v>1019</v>
      </c>
      <c r="C1216" s="148">
        <v>0</v>
      </c>
    </row>
    <row r="1217" s="74" customFormat="1" ht="18" customHeight="1" spans="1:3">
      <c r="A1217" s="156">
        <v>2220120</v>
      </c>
      <c r="B1217" s="150" t="s">
        <v>1020</v>
      </c>
      <c r="C1217" s="148">
        <v>0</v>
      </c>
    </row>
    <row r="1218" s="74" customFormat="1" ht="18" customHeight="1" spans="1:3">
      <c r="A1218" s="156">
        <v>2220121</v>
      </c>
      <c r="B1218" s="150" t="s">
        <v>1021</v>
      </c>
      <c r="C1218" s="148">
        <v>0</v>
      </c>
    </row>
    <row r="1219" s="74" customFormat="1" ht="18" customHeight="1" spans="1:3">
      <c r="A1219" s="156">
        <v>2220150</v>
      </c>
      <c r="B1219" s="150" t="s">
        <v>99</v>
      </c>
      <c r="C1219" s="148">
        <v>0</v>
      </c>
    </row>
    <row r="1220" s="74" customFormat="1" ht="18" customHeight="1" spans="1:3">
      <c r="A1220" s="156">
        <v>2220199</v>
      </c>
      <c r="B1220" s="150" t="s">
        <v>1022</v>
      </c>
      <c r="C1220" s="148">
        <v>0</v>
      </c>
    </row>
    <row r="1221" s="74" customFormat="1" ht="18" customHeight="1" spans="1:3">
      <c r="A1221" s="156">
        <v>22203</v>
      </c>
      <c r="B1221" s="146" t="s">
        <v>1023</v>
      </c>
      <c r="C1221" s="148">
        <f>SUM(C1222:C1226)</f>
        <v>0</v>
      </c>
    </row>
    <row r="1222" s="74" customFormat="1" ht="18" customHeight="1" spans="1:3">
      <c r="A1222" s="156">
        <v>2220301</v>
      </c>
      <c r="B1222" s="150" t="s">
        <v>1024</v>
      </c>
      <c r="C1222" s="148">
        <v>0</v>
      </c>
    </row>
    <row r="1223" s="74" customFormat="1" ht="18" customHeight="1" spans="1:3">
      <c r="A1223" s="156">
        <v>2220303</v>
      </c>
      <c r="B1223" s="150" t="s">
        <v>1025</v>
      </c>
      <c r="C1223" s="148">
        <v>0</v>
      </c>
    </row>
    <row r="1224" s="74" customFormat="1" ht="18" customHeight="1" spans="1:3">
      <c r="A1224" s="156">
        <v>2220304</v>
      </c>
      <c r="B1224" s="150" t="s">
        <v>1026</v>
      </c>
      <c r="C1224" s="148">
        <v>0</v>
      </c>
    </row>
    <row r="1225" s="74" customFormat="1" ht="18" customHeight="1" spans="1:3">
      <c r="A1225" s="156">
        <v>2220305</v>
      </c>
      <c r="B1225" s="150" t="s">
        <v>1027</v>
      </c>
      <c r="C1225" s="148">
        <v>0</v>
      </c>
    </row>
    <row r="1226" s="74" customFormat="1" ht="18" customHeight="1" spans="1:3">
      <c r="A1226" s="156">
        <v>2220399</v>
      </c>
      <c r="B1226" s="150" t="s">
        <v>1028</v>
      </c>
      <c r="C1226" s="148">
        <v>0</v>
      </c>
    </row>
    <row r="1227" s="74" customFormat="1" ht="18" customHeight="1" spans="1:3">
      <c r="A1227" s="156">
        <v>22204</v>
      </c>
      <c r="B1227" s="146" t="s">
        <v>1029</v>
      </c>
      <c r="C1227" s="148">
        <f>SUM(C1228:C1232)</f>
        <v>0</v>
      </c>
    </row>
    <row r="1228" s="74" customFormat="1" ht="18" customHeight="1" spans="1:3">
      <c r="A1228" s="156">
        <v>2220401</v>
      </c>
      <c r="B1228" s="150" t="s">
        <v>1030</v>
      </c>
      <c r="C1228" s="148">
        <v>0</v>
      </c>
    </row>
    <row r="1229" s="74" customFormat="1" ht="18" customHeight="1" spans="1:3">
      <c r="A1229" s="156">
        <v>2220402</v>
      </c>
      <c r="B1229" s="150" t="s">
        <v>1031</v>
      </c>
      <c r="C1229" s="148">
        <v>0</v>
      </c>
    </row>
    <row r="1230" s="74" customFormat="1" ht="18" customHeight="1" spans="1:3">
      <c r="A1230" s="156">
        <v>2220403</v>
      </c>
      <c r="B1230" s="150" t="s">
        <v>1032</v>
      </c>
      <c r="C1230" s="148">
        <v>0</v>
      </c>
    </row>
    <row r="1231" s="74" customFormat="1" ht="18" customHeight="1" spans="1:3">
      <c r="A1231" s="156">
        <v>2220404</v>
      </c>
      <c r="B1231" s="150" t="s">
        <v>1033</v>
      </c>
      <c r="C1231" s="148">
        <v>0</v>
      </c>
    </row>
    <row r="1232" s="74" customFormat="1" ht="18" customHeight="1" spans="1:3">
      <c r="A1232" s="156">
        <v>2220499</v>
      </c>
      <c r="B1232" s="150" t="s">
        <v>1034</v>
      </c>
      <c r="C1232" s="148">
        <v>0</v>
      </c>
    </row>
    <row r="1233" s="74" customFormat="1" ht="18" customHeight="1" spans="1:3">
      <c r="A1233" s="156">
        <v>22205</v>
      </c>
      <c r="B1233" s="146" t="s">
        <v>1035</v>
      </c>
      <c r="C1233" s="148">
        <f>SUM(C1234:C1245)</f>
        <v>36.96</v>
      </c>
    </row>
    <row r="1234" s="74" customFormat="1" ht="18" customHeight="1" spans="1:3">
      <c r="A1234" s="156">
        <v>2220501</v>
      </c>
      <c r="B1234" s="150" t="s">
        <v>1036</v>
      </c>
      <c r="C1234" s="148">
        <v>0</v>
      </c>
    </row>
    <row r="1235" s="74" customFormat="1" ht="18" customHeight="1" spans="1:3">
      <c r="A1235" s="156">
        <v>2220502</v>
      </c>
      <c r="B1235" s="150" t="s">
        <v>1037</v>
      </c>
      <c r="C1235" s="148">
        <v>0</v>
      </c>
    </row>
    <row r="1236" s="74" customFormat="1" ht="18" customHeight="1" spans="1:3">
      <c r="A1236" s="156">
        <v>2220503</v>
      </c>
      <c r="B1236" s="150" t="s">
        <v>1038</v>
      </c>
      <c r="C1236" s="148">
        <v>36.96</v>
      </c>
    </row>
    <row r="1237" s="74" customFormat="1" ht="18" customHeight="1" spans="1:3">
      <c r="A1237" s="156">
        <v>2220504</v>
      </c>
      <c r="B1237" s="150" t="s">
        <v>1039</v>
      </c>
      <c r="C1237" s="148">
        <v>0</v>
      </c>
    </row>
    <row r="1238" s="74" customFormat="1" ht="18" customHeight="1" spans="1:3">
      <c r="A1238" s="156">
        <v>2220505</v>
      </c>
      <c r="B1238" s="150" t="s">
        <v>1040</v>
      </c>
      <c r="C1238" s="148">
        <v>0</v>
      </c>
    </row>
    <row r="1239" s="74" customFormat="1" ht="18" customHeight="1" spans="1:3">
      <c r="A1239" s="156">
        <v>2220506</v>
      </c>
      <c r="B1239" s="150" t="s">
        <v>1041</v>
      </c>
      <c r="C1239" s="148">
        <v>0</v>
      </c>
    </row>
    <row r="1240" s="74" customFormat="1" ht="18" customHeight="1" spans="1:3">
      <c r="A1240" s="156">
        <v>2220507</v>
      </c>
      <c r="B1240" s="150" t="s">
        <v>1042</v>
      </c>
      <c r="C1240" s="148">
        <v>0</v>
      </c>
    </row>
    <row r="1241" s="74" customFormat="1" ht="18" customHeight="1" spans="1:3">
      <c r="A1241" s="156">
        <v>2220508</v>
      </c>
      <c r="B1241" s="150" t="s">
        <v>1043</v>
      </c>
      <c r="C1241" s="148">
        <v>0</v>
      </c>
    </row>
    <row r="1242" s="74" customFormat="1" ht="18" customHeight="1" spans="1:3">
      <c r="A1242" s="156">
        <v>2220509</v>
      </c>
      <c r="B1242" s="150" t="s">
        <v>1044</v>
      </c>
      <c r="C1242" s="148">
        <v>0</v>
      </c>
    </row>
    <row r="1243" s="74" customFormat="1" ht="18" customHeight="1" spans="1:3">
      <c r="A1243" s="156">
        <v>2220510</v>
      </c>
      <c r="B1243" s="150" t="s">
        <v>1045</v>
      </c>
      <c r="C1243" s="148">
        <v>0</v>
      </c>
    </row>
    <row r="1244" s="74" customFormat="1" ht="18" customHeight="1" spans="1:3">
      <c r="A1244" s="156">
        <v>2220511</v>
      </c>
      <c r="B1244" s="150" t="s">
        <v>1046</v>
      </c>
      <c r="C1244" s="148">
        <v>0</v>
      </c>
    </row>
    <row r="1245" s="74" customFormat="1" ht="18" customHeight="1" spans="1:3">
      <c r="A1245" s="156">
        <v>2220599</v>
      </c>
      <c r="B1245" s="150" t="s">
        <v>1047</v>
      </c>
      <c r="C1245" s="148">
        <v>0</v>
      </c>
    </row>
    <row r="1246" s="74" customFormat="1" ht="18" customHeight="1" spans="1:3">
      <c r="A1246" s="156">
        <v>224</v>
      </c>
      <c r="B1246" s="146" t="s">
        <v>1048</v>
      </c>
      <c r="C1246" s="148">
        <f>C1247+C1258+C1264+C1272+C1285+C1289+C1293</f>
        <v>2078.432418</v>
      </c>
    </row>
    <row r="1247" s="74" customFormat="1" ht="18" customHeight="1" spans="1:3">
      <c r="A1247" s="156">
        <v>22401</v>
      </c>
      <c r="B1247" s="146" t="s">
        <v>1049</v>
      </c>
      <c r="C1247" s="148">
        <f>SUM(C1248:C1257)</f>
        <v>935.142418</v>
      </c>
    </row>
    <row r="1248" s="74" customFormat="1" ht="18" customHeight="1" spans="1:3">
      <c r="A1248" s="156">
        <v>2240101</v>
      </c>
      <c r="B1248" s="150" t="s">
        <v>90</v>
      </c>
      <c r="C1248" s="148">
        <v>528.99</v>
      </c>
    </row>
    <row r="1249" s="74" customFormat="1" ht="18" customHeight="1" spans="1:3">
      <c r="A1249" s="156">
        <v>2240102</v>
      </c>
      <c r="B1249" s="150" t="s">
        <v>91</v>
      </c>
      <c r="C1249" s="148">
        <v>0</v>
      </c>
    </row>
    <row r="1250" s="74" customFormat="1" ht="18" customHeight="1" spans="1:3">
      <c r="A1250" s="156">
        <v>2240103</v>
      </c>
      <c r="B1250" s="150" t="s">
        <v>92</v>
      </c>
      <c r="C1250" s="148">
        <v>0</v>
      </c>
    </row>
    <row r="1251" s="74" customFormat="1" ht="18" customHeight="1" spans="1:3">
      <c r="A1251" s="156">
        <v>2240104</v>
      </c>
      <c r="B1251" s="150" t="s">
        <v>1050</v>
      </c>
      <c r="C1251" s="148">
        <v>8</v>
      </c>
    </row>
    <row r="1252" s="74" customFormat="1" ht="18" customHeight="1" spans="1:3">
      <c r="A1252" s="156">
        <v>2240105</v>
      </c>
      <c r="B1252" s="150" t="s">
        <v>1051</v>
      </c>
      <c r="C1252" s="148">
        <v>0</v>
      </c>
    </row>
    <row r="1253" s="74" customFormat="1" ht="18" customHeight="1" spans="1:3">
      <c r="A1253" s="156">
        <v>2240106</v>
      </c>
      <c r="B1253" s="150" t="s">
        <v>1052</v>
      </c>
      <c r="C1253" s="148">
        <v>0</v>
      </c>
    </row>
    <row r="1254" s="74" customFormat="1" ht="18" customHeight="1" spans="1:3">
      <c r="A1254" s="156">
        <v>2240108</v>
      </c>
      <c r="B1254" s="150" t="s">
        <v>1053</v>
      </c>
      <c r="C1254" s="148">
        <v>300</v>
      </c>
    </row>
    <row r="1255" s="74" customFormat="1" ht="18" customHeight="1" spans="1:3">
      <c r="A1255" s="156">
        <v>2240109</v>
      </c>
      <c r="B1255" s="150" t="s">
        <v>1054</v>
      </c>
      <c r="C1255" s="148">
        <v>80</v>
      </c>
    </row>
    <row r="1256" s="74" customFormat="1" ht="18" customHeight="1" spans="1:3">
      <c r="A1256" s="156">
        <v>2240150</v>
      </c>
      <c r="B1256" s="150" t="s">
        <v>99</v>
      </c>
      <c r="C1256" s="148">
        <v>18.152418</v>
      </c>
    </row>
    <row r="1257" s="74" customFormat="1" ht="18" customHeight="1" spans="1:3">
      <c r="A1257" s="156">
        <v>2240199</v>
      </c>
      <c r="B1257" s="150" t="s">
        <v>1055</v>
      </c>
      <c r="C1257" s="148">
        <v>0</v>
      </c>
    </row>
    <row r="1258" s="74" customFormat="1" ht="18" customHeight="1" spans="1:3">
      <c r="A1258" s="156">
        <v>22402</v>
      </c>
      <c r="B1258" s="146" t="s">
        <v>1056</v>
      </c>
      <c r="C1258" s="148">
        <f>SUM(C1259:C1263)</f>
        <v>848.29</v>
      </c>
    </row>
    <row r="1259" s="74" customFormat="1" ht="18" customHeight="1" spans="1:3">
      <c r="A1259" s="156">
        <v>2240201</v>
      </c>
      <c r="B1259" s="150" t="s">
        <v>90</v>
      </c>
      <c r="C1259" s="148">
        <v>0</v>
      </c>
    </row>
    <row r="1260" s="74" customFormat="1" ht="18" customHeight="1" spans="1:3">
      <c r="A1260" s="156">
        <v>2240202</v>
      </c>
      <c r="B1260" s="150" t="s">
        <v>91</v>
      </c>
      <c r="C1260" s="148">
        <v>0</v>
      </c>
    </row>
    <row r="1261" s="74" customFormat="1" ht="18" customHeight="1" spans="1:3">
      <c r="A1261" s="156">
        <v>2240203</v>
      </c>
      <c r="B1261" s="150" t="s">
        <v>92</v>
      </c>
      <c r="C1261" s="148">
        <v>0</v>
      </c>
    </row>
    <row r="1262" s="74" customFormat="1" ht="18" customHeight="1" spans="1:3">
      <c r="A1262" s="156">
        <v>2240204</v>
      </c>
      <c r="B1262" s="150" t="s">
        <v>1057</v>
      </c>
      <c r="C1262" s="148">
        <v>848.29</v>
      </c>
    </row>
    <row r="1263" s="74" customFormat="1" ht="18" customHeight="1" spans="1:3">
      <c r="A1263" s="156">
        <v>2240299</v>
      </c>
      <c r="B1263" s="150" t="s">
        <v>1058</v>
      </c>
      <c r="C1263" s="148">
        <v>0</v>
      </c>
    </row>
    <row r="1264" s="74" customFormat="1" ht="18" customHeight="1" spans="1:3">
      <c r="A1264" s="156">
        <v>22404</v>
      </c>
      <c r="B1264" s="146" t="s">
        <v>1059</v>
      </c>
      <c r="C1264" s="148">
        <f>SUM(C1265:C1271)</f>
        <v>0</v>
      </c>
    </row>
    <row r="1265" s="74" customFormat="1" ht="18" customHeight="1" spans="1:3">
      <c r="A1265" s="156">
        <v>2240401</v>
      </c>
      <c r="B1265" s="150" t="s">
        <v>90</v>
      </c>
      <c r="C1265" s="148">
        <v>0</v>
      </c>
    </row>
    <row r="1266" s="74" customFormat="1" ht="18" customHeight="1" spans="1:3">
      <c r="A1266" s="156">
        <v>2240402</v>
      </c>
      <c r="B1266" s="150" t="s">
        <v>91</v>
      </c>
      <c r="C1266" s="148">
        <v>0</v>
      </c>
    </row>
    <row r="1267" s="74" customFormat="1" ht="18" customHeight="1" spans="1:3">
      <c r="A1267" s="156">
        <v>2240403</v>
      </c>
      <c r="B1267" s="150" t="s">
        <v>92</v>
      </c>
      <c r="C1267" s="148">
        <v>0</v>
      </c>
    </row>
    <row r="1268" s="74" customFormat="1" ht="18" customHeight="1" spans="1:3">
      <c r="A1268" s="156">
        <v>2240404</v>
      </c>
      <c r="B1268" s="150" t="s">
        <v>1060</v>
      </c>
      <c r="C1268" s="148">
        <v>0</v>
      </c>
    </row>
    <row r="1269" s="74" customFormat="1" ht="18" customHeight="1" spans="1:3">
      <c r="A1269" s="156">
        <v>2240405</v>
      </c>
      <c r="B1269" s="150" t="s">
        <v>1061</v>
      </c>
      <c r="C1269" s="148">
        <v>0</v>
      </c>
    </row>
    <row r="1270" s="74" customFormat="1" ht="18" customHeight="1" spans="1:3">
      <c r="A1270" s="156">
        <v>2240450</v>
      </c>
      <c r="B1270" s="150" t="s">
        <v>99</v>
      </c>
      <c r="C1270" s="148">
        <v>0</v>
      </c>
    </row>
    <row r="1271" s="74" customFormat="1" ht="18" customHeight="1" spans="1:3">
      <c r="A1271" s="156">
        <v>2240499</v>
      </c>
      <c r="B1271" s="150" t="s">
        <v>1062</v>
      </c>
      <c r="C1271" s="148">
        <v>0</v>
      </c>
    </row>
    <row r="1272" s="74" customFormat="1" ht="18" customHeight="1" spans="1:3">
      <c r="A1272" s="156">
        <v>22405</v>
      </c>
      <c r="B1272" s="146" t="s">
        <v>1063</v>
      </c>
      <c r="C1272" s="148">
        <f>SUM(C1273:C1284)</f>
        <v>0</v>
      </c>
    </row>
    <row r="1273" s="74" customFormat="1" ht="18" customHeight="1" spans="1:3">
      <c r="A1273" s="156">
        <v>2240501</v>
      </c>
      <c r="B1273" s="150" t="s">
        <v>90</v>
      </c>
      <c r="C1273" s="148">
        <v>0</v>
      </c>
    </row>
    <row r="1274" s="74" customFormat="1" ht="18" customHeight="1" spans="1:3">
      <c r="A1274" s="156">
        <v>2240502</v>
      </c>
      <c r="B1274" s="150" t="s">
        <v>91</v>
      </c>
      <c r="C1274" s="148">
        <v>0</v>
      </c>
    </row>
    <row r="1275" s="74" customFormat="1" ht="18" customHeight="1" spans="1:3">
      <c r="A1275" s="156">
        <v>2240503</v>
      </c>
      <c r="B1275" s="150" t="s">
        <v>92</v>
      </c>
      <c r="C1275" s="148">
        <v>0</v>
      </c>
    </row>
    <row r="1276" s="74" customFormat="1" ht="18" customHeight="1" spans="1:3">
      <c r="A1276" s="156">
        <v>2240504</v>
      </c>
      <c r="B1276" s="150" t="s">
        <v>1064</v>
      </c>
      <c r="C1276" s="148">
        <v>0</v>
      </c>
    </row>
    <row r="1277" s="74" customFormat="1" ht="18" customHeight="1" spans="1:3">
      <c r="A1277" s="156">
        <v>2240505</v>
      </c>
      <c r="B1277" s="150" t="s">
        <v>1065</v>
      </c>
      <c r="C1277" s="148">
        <v>0</v>
      </c>
    </row>
    <row r="1278" s="74" customFormat="1" ht="18" customHeight="1" spans="1:3">
      <c r="A1278" s="156">
        <v>2240506</v>
      </c>
      <c r="B1278" s="150" t="s">
        <v>1066</v>
      </c>
      <c r="C1278" s="148">
        <v>0</v>
      </c>
    </row>
    <row r="1279" s="74" customFormat="1" ht="18" customHeight="1" spans="1:3">
      <c r="A1279" s="156">
        <v>2240507</v>
      </c>
      <c r="B1279" s="150" t="s">
        <v>1067</v>
      </c>
      <c r="C1279" s="148">
        <v>0</v>
      </c>
    </row>
    <row r="1280" s="74" customFormat="1" ht="18" customHeight="1" spans="1:3">
      <c r="A1280" s="156">
        <v>2240508</v>
      </c>
      <c r="B1280" s="150" t="s">
        <v>1068</v>
      </c>
      <c r="C1280" s="148">
        <v>0</v>
      </c>
    </row>
    <row r="1281" s="74" customFormat="1" ht="18" customHeight="1" spans="1:3">
      <c r="A1281" s="156">
        <v>2240509</v>
      </c>
      <c r="B1281" s="150" t="s">
        <v>1069</v>
      </c>
      <c r="C1281" s="148">
        <v>0</v>
      </c>
    </row>
    <row r="1282" s="74" customFormat="1" ht="18" customHeight="1" spans="1:3">
      <c r="A1282" s="156">
        <v>2240510</v>
      </c>
      <c r="B1282" s="150" t="s">
        <v>1070</v>
      </c>
      <c r="C1282" s="148">
        <v>0</v>
      </c>
    </row>
    <row r="1283" s="74" customFormat="1" ht="18" customHeight="1" spans="1:3">
      <c r="A1283" s="156">
        <v>2240550</v>
      </c>
      <c r="B1283" s="150" t="s">
        <v>1071</v>
      </c>
      <c r="C1283" s="148">
        <v>0</v>
      </c>
    </row>
    <row r="1284" s="74" customFormat="1" ht="18" customHeight="1" spans="1:3">
      <c r="A1284" s="156">
        <v>2240599</v>
      </c>
      <c r="B1284" s="150" t="s">
        <v>1072</v>
      </c>
      <c r="C1284" s="148">
        <v>0</v>
      </c>
    </row>
    <row r="1285" s="74" customFormat="1" ht="18" customHeight="1" spans="1:3">
      <c r="A1285" s="156">
        <v>22406</v>
      </c>
      <c r="B1285" s="146" t="s">
        <v>1073</v>
      </c>
      <c r="C1285" s="148">
        <f>SUM(C1286:C1288)</f>
        <v>30</v>
      </c>
    </row>
    <row r="1286" s="74" customFormat="1" ht="18" customHeight="1" spans="1:3">
      <c r="A1286" s="156">
        <v>2240601</v>
      </c>
      <c r="B1286" s="150" t="s">
        <v>1074</v>
      </c>
      <c r="C1286" s="148">
        <v>30</v>
      </c>
    </row>
    <row r="1287" s="74" customFormat="1" ht="18" customHeight="1" spans="1:3">
      <c r="A1287" s="156">
        <v>2240602</v>
      </c>
      <c r="B1287" s="150" t="s">
        <v>1075</v>
      </c>
      <c r="C1287" s="148">
        <v>0</v>
      </c>
    </row>
    <row r="1288" s="74" customFormat="1" ht="18" customHeight="1" spans="1:3">
      <c r="A1288" s="156">
        <v>2240699</v>
      </c>
      <c r="B1288" s="150" t="s">
        <v>1076</v>
      </c>
      <c r="C1288" s="148">
        <v>0</v>
      </c>
    </row>
    <row r="1289" s="74" customFormat="1" ht="18" customHeight="1" spans="1:3">
      <c r="A1289" s="156">
        <v>22407</v>
      </c>
      <c r="B1289" s="146" t="s">
        <v>1077</v>
      </c>
      <c r="C1289" s="148">
        <f>SUM(C1290:C1292)</f>
        <v>265</v>
      </c>
    </row>
    <row r="1290" s="74" customFormat="1" ht="18" customHeight="1" spans="1:3">
      <c r="A1290" s="156">
        <v>2240703</v>
      </c>
      <c r="B1290" s="150" t="s">
        <v>1078</v>
      </c>
      <c r="C1290" s="148">
        <v>24</v>
      </c>
    </row>
    <row r="1291" s="74" customFormat="1" ht="18" customHeight="1" spans="1:3">
      <c r="A1291" s="156">
        <v>2240704</v>
      </c>
      <c r="B1291" s="150" t="s">
        <v>1079</v>
      </c>
      <c r="C1291" s="148">
        <v>241</v>
      </c>
    </row>
    <row r="1292" s="74" customFormat="1" ht="18" customHeight="1" spans="1:3">
      <c r="A1292" s="156">
        <v>2240799</v>
      </c>
      <c r="B1292" s="150" t="s">
        <v>1080</v>
      </c>
      <c r="C1292" s="148">
        <v>0</v>
      </c>
    </row>
    <row r="1293" s="74" customFormat="1" ht="18" customHeight="1" spans="1:3">
      <c r="A1293" s="156">
        <v>22499</v>
      </c>
      <c r="B1293" s="146" t="s">
        <v>1081</v>
      </c>
      <c r="C1293" s="148">
        <f>C1294</f>
        <v>0</v>
      </c>
    </row>
    <row r="1294" s="74" customFormat="1" ht="18" customHeight="1" spans="1:3">
      <c r="A1294" s="156">
        <v>2249999</v>
      </c>
      <c r="B1294" s="150" t="s">
        <v>1082</v>
      </c>
      <c r="C1294" s="148">
        <v>0</v>
      </c>
    </row>
    <row r="1295" s="74" customFormat="1" ht="18" customHeight="1" spans="1:3">
      <c r="A1295" s="156">
        <v>227</v>
      </c>
      <c r="B1295" s="146" t="s">
        <v>1083</v>
      </c>
      <c r="C1295" s="148">
        <v>0</v>
      </c>
    </row>
    <row r="1296" s="74" customFormat="1" ht="18" customHeight="1" spans="1:3">
      <c r="A1296" s="156">
        <v>229</v>
      </c>
      <c r="B1296" s="146" t="s">
        <v>1084</v>
      </c>
      <c r="C1296" s="147">
        <f>C1297</f>
        <v>3656.8</v>
      </c>
    </row>
    <row r="1297" s="74" customFormat="1" ht="18" customHeight="1" spans="1:3">
      <c r="A1297" s="156">
        <v>22999</v>
      </c>
      <c r="B1297" s="146" t="s">
        <v>949</v>
      </c>
      <c r="C1297" s="148">
        <f>C1298</f>
        <v>3656.8</v>
      </c>
    </row>
    <row r="1298" s="74" customFormat="1" ht="18" customHeight="1" spans="1:3">
      <c r="A1298" s="156">
        <v>2299999</v>
      </c>
      <c r="B1298" s="150" t="s">
        <v>243</v>
      </c>
      <c r="C1298" s="148">
        <v>3656.8</v>
      </c>
    </row>
    <row r="1299" s="74" customFormat="1" ht="18" customHeight="1" spans="1:3">
      <c r="A1299" s="156">
        <v>232</v>
      </c>
      <c r="B1299" s="146" t="s">
        <v>1085</v>
      </c>
      <c r="C1299" s="148">
        <f>SUM(C1300:C1301,C1306)</f>
        <v>4797.82</v>
      </c>
    </row>
    <row r="1300" s="74" customFormat="1" ht="18" customHeight="1" spans="1:3">
      <c r="A1300" s="156">
        <v>23201</v>
      </c>
      <c r="B1300" s="146" t="s">
        <v>1086</v>
      </c>
      <c r="C1300" s="148">
        <v>0</v>
      </c>
    </row>
    <row r="1301" s="74" customFormat="1" ht="18" customHeight="1" spans="1:3">
      <c r="A1301" s="156">
        <v>23202</v>
      </c>
      <c r="B1301" s="146" t="s">
        <v>1087</v>
      </c>
      <c r="C1301" s="147">
        <f>SUM(C1302:C1305)</f>
        <v>0</v>
      </c>
    </row>
    <row r="1302" s="74" customFormat="1" ht="18" customHeight="1" spans="1:3">
      <c r="A1302" s="156">
        <v>2320201</v>
      </c>
      <c r="B1302" s="150" t="s">
        <v>1088</v>
      </c>
      <c r="C1302" s="148">
        <v>0</v>
      </c>
    </row>
    <row r="1303" s="74" customFormat="1" ht="18" customHeight="1" spans="1:3">
      <c r="A1303" s="156">
        <v>2320202</v>
      </c>
      <c r="B1303" s="150" t="s">
        <v>1089</v>
      </c>
      <c r="C1303" s="148">
        <v>0</v>
      </c>
    </row>
    <row r="1304" s="74" customFormat="1" ht="18" customHeight="1" spans="1:3">
      <c r="A1304" s="156">
        <v>2320203</v>
      </c>
      <c r="B1304" s="150" t="s">
        <v>1090</v>
      </c>
      <c r="C1304" s="148">
        <v>0</v>
      </c>
    </row>
    <row r="1305" s="74" customFormat="1" ht="18" customHeight="1" spans="1:3">
      <c r="A1305" s="156">
        <v>2320299</v>
      </c>
      <c r="B1305" s="150" t="s">
        <v>1091</v>
      </c>
      <c r="C1305" s="148">
        <v>0</v>
      </c>
    </row>
    <row r="1306" s="74" customFormat="1" ht="18" customHeight="1" spans="1:3">
      <c r="A1306" s="156">
        <v>23203</v>
      </c>
      <c r="B1306" s="146" t="s">
        <v>1092</v>
      </c>
      <c r="C1306" s="148">
        <f>SUM(C1307:C1310)</f>
        <v>4797.82</v>
      </c>
    </row>
    <row r="1307" s="74" customFormat="1" ht="18" customHeight="1" spans="1:3">
      <c r="A1307" s="156">
        <v>2320301</v>
      </c>
      <c r="B1307" s="150" t="s">
        <v>1093</v>
      </c>
      <c r="C1307" s="148">
        <v>4787.82</v>
      </c>
    </row>
    <row r="1308" s="74" customFormat="1" ht="18" customHeight="1" spans="1:3">
      <c r="A1308" s="156">
        <v>2320302</v>
      </c>
      <c r="B1308" s="150" t="s">
        <v>1094</v>
      </c>
      <c r="C1308" s="148">
        <v>0</v>
      </c>
    </row>
    <row r="1309" s="74" customFormat="1" ht="18" customHeight="1" spans="1:3">
      <c r="A1309" s="156">
        <v>2320303</v>
      </c>
      <c r="B1309" s="150" t="s">
        <v>1095</v>
      </c>
      <c r="C1309" s="148">
        <v>10</v>
      </c>
    </row>
    <row r="1310" s="74" customFormat="1" ht="18" customHeight="1" spans="1:3">
      <c r="A1310" s="156">
        <v>2320399</v>
      </c>
      <c r="B1310" s="150" t="s">
        <v>1096</v>
      </c>
      <c r="C1310" s="148">
        <v>0</v>
      </c>
    </row>
    <row r="1311" s="74" customFormat="1" ht="18" customHeight="1" spans="1:3">
      <c r="A1311" s="156">
        <v>233</v>
      </c>
      <c r="B1311" s="146" t="s">
        <v>1097</v>
      </c>
      <c r="C1311" s="148">
        <f>SUM(C1312:C1314)</f>
        <v>0</v>
      </c>
    </row>
    <row r="1312" s="74" customFormat="1" ht="18" customHeight="1" spans="1:3">
      <c r="A1312" s="156">
        <v>23301</v>
      </c>
      <c r="B1312" s="146" t="s">
        <v>1098</v>
      </c>
      <c r="C1312" s="148">
        <v>0</v>
      </c>
    </row>
    <row r="1313" s="74" customFormat="1" ht="18" customHeight="1" spans="1:3">
      <c r="A1313" s="156">
        <v>23302</v>
      </c>
      <c r="B1313" s="146" t="s">
        <v>1099</v>
      </c>
      <c r="C1313" s="148">
        <v>0</v>
      </c>
    </row>
    <row r="1314" s="74" customFormat="1" ht="18" customHeight="1" spans="1:3">
      <c r="A1314" s="156">
        <v>23303</v>
      </c>
      <c r="B1314" s="146" t="s">
        <v>1100</v>
      </c>
      <c r="C1314" s="148">
        <v>0</v>
      </c>
    </row>
  </sheetData>
  <mergeCells count="1">
    <mergeCell ref="A1:C1"/>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3"/>
  <sheetViews>
    <sheetView workbookViewId="0">
      <selection activeCell="K35" sqref="K35"/>
    </sheetView>
  </sheetViews>
  <sheetFormatPr defaultColWidth="9" defaultRowHeight="13.5" outlineLevelCol="6"/>
  <cols>
    <col min="1" max="1" width="15.3833333333333" style="1" customWidth="1"/>
    <col min="2" max="2" width="20.5166666666667" style="1" customWidth="1"/>
    <col min="3" max="3" width="10.75" style="1" customWidth="1"/>
    <col min="4" max="4" width="20.5166666666667" style="1" customWidth="1"/>
    <col min="5" max="7" width="15.3833333333333" style="1" customWidth="1"/>
    <col min="8" max="8" width="9.76666666666667" style="1" customWidth="1"/>
    <col min="9" max="16384" width="9" style="1"/>
  </cols>
  <sheetData>
    <row r="1" s="1" customFormat="1" ht="28.45" customHeight="1" spans="1:7">
      <c r="A1" s="135" t="s">
        <v>1103</v>
      </c>
      <c r="B1" s="135"/>
      <c r="C1" s="135"/>
      <c r="D1" s="135"/>
      <c r="E1" s="135"/>
      <c r="F1" s="135"/>
      <c r="G1" s="135"/>
    </row>
    <row r="2" s="1" customFormat="1" ht="14.25" customHeight="1" spans="1:7">
      <c r="A2" s="3"/>
      <c r="B2" s="3"/>
      <c r="C2" s="3"/>
      <c r="D2" s="3"/>
      <c r="E2" s="3"/>
      <c r="F2" s="3"/>
      <c r="G2" s="136" t="s">
        <v>1</v>
      </c>
    </row>
    <row r="3" s="1" customFormat="1" ht="14.3" customHeight="1" spans="1:7">
      <c r="A3" s="5" t="s">
        <v>1104</v>
      </c>
      <c r="B3" s="5"/>
      <c r="C3" s="5" t="s">
        <v>1105</v>
      </c>
      <c r="D3" s="5"/>
      <c r="E3" s="5" t="s">
        <v>1106</v>
      </c>
      <c r="F3" s="5"/>
      <c r="G3" s="5"/>
    </row>
    <row r="4" s="1" customFormat="1" ht="14.3" customHeight="1" spans="1:7">
      <c r="A4" s="5" t="s">
        <v>84</v>
      </c>
      <c r="B4" s="5" t="s">
        <v>85</v>
      </c>
      <c r="C4" s="5" t="s">
        <v>84</v>
      </c>
      <c r="D4" s="5" t="s">
        <v>85</v>
      </c>
      <c r="E4" s="5" t="s">
        <v>56</v>
      </c>
      <c r="F4" s="5" t="s">
        <v>1107</v>
      </c>
      <c r="G4" s="5" t="s">
        <v>1108</v>
      </c>
    </row>
    <row r="5" s="1" customFormat="1" ht="14.3" customHeight="1" spans="1:7">
      <c r="A5" s="7" t="s">
        <v>56</v>
      </c>
      <c r="B5" s="7"/>
      <c r="C5" s="7"/>
      <c r="D5" s="7"/>
      <c r="E5" s="137">
        <v>98774.542326</v>
      </c>
      <c r="F5" s="137">
        <v>93920.272326</v>
      </c>
      <c r="G5" s="137">
        <v>4854.27</v>
      </c>
    </row>
    <row r="6" s="1" customFormat="1" ht="14.3" customHeight="1" spans="1:7">
      <c r="A6" s="6" t="s">
        <v>1109</v>
      </c>
      <c r="B6" s="6" t="s">
        <v>1110</v>
      </c>
      <c r="C6" s="6" t="s">
        <v>1111</v>
      </c>
      <c r="D6" s="6" t="s">
        <v>1112</v>
      </c>
      <c r="E6" s="137">
        <v>105.016147</v>
      </c>
      <c r="F6" s="137">
        <v>105.016147</v>
      </c>
      <c r="G6" s="137"/>
    </row>
    <row r="7" s="1" customFormat="1" ht="14.3" customHeight="1" spans="1:7">
      <c r="A7" s="6" t="s">
        <v>1113</v>
      </c>
      <c r="B7" s="6" t="s">
        <v>1114</v>
      </c>
      <c r="C7" s="6" t="s">
        <v>1115</v>
      </c>
      <c r="D7" s="6" t="s">
        <v>1116</v>
      </c>
      <c r="E7" s="137">
        <v>2672.74</v>
      </c>
      <c r="F7" s="137">
        <v>2672.74</v>
      </c>
      <c r="G7" s="137"/>
    </row>
    <row r="8" s="1" customFormat="1" ht="22.6" customHeight="1" spans="1:7">
      <c r="A8" s="6" t="s">
        <v>1117</v>
      </c>
      <c r="B8" s="6" t="s">
        <v>1118</v>
      </c>
      <c r="C8" s="6" t="s">
        <v>1111</v>
      </c>
      <c r="D8" s="6" t="s">
        <v>1112</v>
      </c>
      <c r="E8" s="137">
        <v>3368.44</v>
      </c>
      <c r="F8" s="137">
        <v>3368.44</v>
      </c>
      <c r="G8" s="137"/>
    </row>
    <row r="9" s="1" customFormat="1" ht="14.3" customHeight="1" spans="1:7">
      <c r="A9" s="6" t="s">
        <v>1119</v>
      </c>
      <c r="B9" s="6" t="s">
        <v>1120</v>
      </c>
      <c r="C9" s="6" t="s">
        <v>1121</v>
      </c>
      <c r="D9" s="6" t="s">
        <v>1122</v>
      </c>
      <c r="E9" s="137">
        <v>4639.62</v>
      </c>
      <c r="F9" s="137">
        <v>4639.62</v>
      </c>
      <c r="G9" s="137"/>
    </row>
    <row r="10" s="1" customFormat="1" ht="14.3" customHeight="1" spans="1:7">
      <c r="A10" s="6" t="s">
        <v>1123</v>
      </c>
      <c r="B10" s="6" t="s">
        <v>1124</v>
      </c>
      <c r="C10" s="6" t="s">
        <v>1121</v>
      </c>
      <c r="D10" s="6" t="s">
        <v>1122</v>
      </c>
      <c r="E10" s="137">
        <v>3695.82</v>
      </c>
      <c r="F10" s="137">
        <v>3695.82</v>
      </c>
      <c r="G10" s="137"/>
    </row>
    <row r="11" s="1" customFormat="1" ht="14.3" customHeight="1" spans="1:7">
      <c r="A11" s="6" t="s">
        <v>1125</v>
      </c>
      <c r="B11" s="6" t="s">
        <v>1126</v>
      </c>
      <c r="C11" s="6" t="s">
        <v>1111</v>
      </c>
      <c r="D11" s="6" t="s">
        <v>1112</v>
      </c>
      <c r="E11" s="137">
        <v>1711.9</v>
      </c>
      <c r="F11" s="137">
        <v>1711.9</v>
      </c>
      <c r="G11" s="137"/>
    </row>
    <row r="12" s="1" customFormat="1" ht="14.3" customHeight="1" spans="1:7">
      <c r="A12" s="6" t="s">
        <v>1127</v>
      </c>
      <c r="B12" s="6" t="s">
        <v>1128</v>
      </c>
      <c r="C12" s="6" t="s">
        <v>1121</v>
      </c>
      <c r="D12" s="6" t="s">
        <v>1122</v>
      </c>
      <c r="E12" s="137">
        <v>3045.68</v>
      </c>
      <c r="F12" s="137">
        <v>3045.68</v>
      </c>
      <c r="G12" s="137"/>
    </row>
    <row r="13" s="1" customFormat="1" ht="14.3" customHeight="1" spans="1:7">
      <c r="A13" s="6" t="s">
        <v>1127</v>
      </c>
      <c r="B13" s="6" t="s">
        <v>1128</v>
      </c>
      <c r="C13" s="6" t="s">
        <v>1129</v>
      </c>
      <c r="D13" s="6" t="s">
        <v>1130</v>
      </c>
      <c r="E13" s="137">
        <v>9284.18</v>
      </c>
      <c r="F13" s="137">
        <v>9284.18</v>
      </c>
      <c r="G13" s="137"/>
    </row>
    <row r="14" s="1" customFormat="1" ht="14.3" customHeight="1" spans="1:7">
      <c r="A14" s="6" t="s">
        <v>1131</v>
      </c>
      <c r="B14" s="6" t="s">
        <v>1132</v>
      </c>
      <c r="C14" s="6" t="s">
        <v>1133</v>
      </c>
      <c r="D14" s="6" t="s">
        <v>1134</v>
      </c>
      <c r="E14" s="137">
        <v>5561.28</v>
      </c>
      <c r="F14" s="137">
        <v>5561.28</v>
      </c>
      <c r="G14" s="137"/>
    </row>
    <row r="15" s="1" customFormat="1" ht="14.3" customHeight="1" spans="1:7">
      <c r="A15" s="6" t="s">
        <v>1135</v>
      </c>
      <c r="B15" s="6" t="s">
        <v>1136</v>
      </c>
      <c r="C15" s="6" t="s">
        <v>1121</v>
      </c>
      <c r="D15" s="6" t="s">
        <v>1122</v>
      </c>
      <c r="E15" s="137">
        <v>5760.98</v>
      </c>
      <c r="F15" s="137">
        <v>5760.98</v>
      </c>
      <c r="G15" s="137"/>
    </row>
    <row r="16" s="1" customFormat="1" ht="14.3" customHeight="1" spans="1:7">
      <c r="A16" s="6" t="s">
        <v>1137</v>
      </c>
      <c r="B16" s="6" t="s">
        <v>1138</v>
      </c>
      <c r="C16" s="6" t="s">
        <v>1139</v>
      </c>
      <c r="D16" s="6" t="s">
        <v>1140</v>
      </c>
      <c r="E16" s="137">
        <v>1050.62</v>
      </c>
      <c r="F16" s="137"/>
      <c r="G16" s="137">
        <v>1050.62</v>
      </c>
    </row>
    <row r="17" s="1" customFormat="1" ht="14.3" customHeight="1" spans="1:7">
      <c r="A17" s="6" t="s">
        <v>1141</v>
      </c>
      <c r="B17" s="6" t="s">
        <v>1142</v>
      </c>
      <c r="C17" s="6" t="s">
        <v>1139</v>
      </c>
      <c r="D17" s="6" t="s">
        <v>1140</v>
      </c>
      <c r="E17" s="137">
        <v>289.43</v>
      </c>
      <c r="F17" s="137"/>
      <c r="G17" s="137">
        <v>289.43</v>
      </c>
    </row>
    <row r="18" s="1" customFormat="1" ht="14.3" customHeight="1" spans="1:7">
      <c r="A18" s="6" t="s">
        <v>1143</v>
      </c>
      <c r="B18" s="6" t="s">
        <v>1144</v>
      </c>
      <c r="C18" s="6" t="s">
        <v>1139</v>
      </c>
      <c r="D18" s="6" t="s">
        <v>1140</v>
      </c>
      <c r="E18" s="137">
        <v>253.41</v>
      </c>
      <c r="F18" s="137"/>
      <c r="G18" s="137">
        <v>253.41</v>
      </c>
    </row>
    <row r="19" s="1" customFormat="1" ht="14.3" customHeight="1" spans="1:7">
      <c r="A19" s="6" t="s">
        <v>1123</v>
      </c>
      <c r="B19" s="6" t="s">
        <v>1124</v>
      </c>
      <c r="C19" s="6" t="s">
        <v>1129</v>
      </c>
      <c r="D19" s="6" t="s">
        <v>1130</v>
      </c>
      <c r="E19" s="137">
        <v>3392.79</v>
      </c>
      <c r="F19" s="137">
        <v>3392.79</v>
      </c>
      <c r="G19" s="137"/>
    </row>
    <row r="20" s="1" customFormat="1" ht="14.3" customHeight="1" spans="1:7">
      <c r="A20" s="6" t="s">
        <v>1135</v>
      </c>
      <c r="B20" s="6" t="s">
        <v>1136</v>
      </c>
      <c r="C20" s="6" t="s">
        <v>1129</v>
      </c>
      <c r="D20" s="6" t="s">
        <v>1130</v>
      </c>
      <c r="E20" s="137">
        <v>24006.78</v>
      </c>
      <c r="F20" s="137">
        <v>24006.78</v>
      </c>
      <c r="G20" s="137"/>
    </row>
    <row r="21" s="1" customFormat="1" ht="14.3" customHeight="1" spans="1:7">
      <c r="A21" s="6" t="s">
        <v>1109</v>
      </c>
      <c r="B21" s="6" t="s">
        <v>1110</v>
      </c>
      <c r="C21" s="6" t="s">
        <v>1129</v>
      </c>
      <c r="D21" s="6" t="s">
        <v>1130</v>
      </c>
      <c r="E21" s="137">
        <v>382.412379</v>
      </c>
      <c r="F21" s="137">
        <v>382.412379</v>
      </c>
      <c r="G21" s="137"/>
    </row>
    <row r="22" s="1" customFormat="1" ht="14.3" customHeight="1" spans="1:7">
      <c r="A22" s="6" t="s">
        <v>1145</v>
      </c>
      <c r="B22" s="6" t="s">
        <v>1146</v>
      </c>
      <c r="C22" s="6" t="s">
        <v>1115</v>
      </c>
      <c r="D22" s="6" t="s">
        <v>1116</v>
      </c>
      <c r="E22" s="137">
        <v>166.37</v>
      </c>
      <c r="F22" s="137">
        <v>166.37</v>
      </c>
      <c r="G22" s="137"/>
    </row>
    <row r="23" s="1" customFormat="1" ht="14.3" customHeight="1" spans="1:7">
      <c r="A23" s="6" t="s">
        <v>1147</v>
      </c>
      <c r="B23" s="6" t="s">
        <v>1148</v>
      </c>
      <c r="C23" s="6" t="s">
        <v>1139</v>
      </c>
      <c r="D23" s="6" t="s">
        <v>1140</v>
      </c>
      <c r="E23" s="137">
        <v>28.28</v>
      </c>
      <c r="F23" s="137"/>
      <c r="G23" s="137">
        <v>28.28</v>
      </c>
    </row>
    <row r="24" s="1" customFormat="1" ht="14.3" customHeight="1" spans="1:7">
      <c r="A24" s="6" t="s">
        <v>1149</v>
      </c>
      <c r="B24" s="6" t="s">
        <v>1150</v>
      </c>
      <c r="C24" s="6" t="s">
        <v>1139</v>
      </c>
      <c r="D24" s="6" t="s">
        <v>1140</v>
      </c>
      <c r="E24" s="137">
        <v>122.46</v>
      </c>
      <c r="F24" s="137"/>
      <c r="G24" s="137">
        <v>122.46</v>
      </c>
    </row>
    <row r="25" s="1" customFormat="1" ht="14.3" customHeight="1" spans="1:7">
      <c r="A25" s="6" t="s">
        <v>1151</v>
      </c>
      <c r="B25" s="6" t="s">
        <v>1152</v>
      </c>
      <c r="C25" s="6" t="s">
        <v>1153</v>
      </c>
      <c r="D25" s="6" t="s">
        <v>1152</v>
      </c>
      <c r="E25" s="137">
        <v>14.88</v>
      </c>
      <c r="F25" s="137"/>
      <c r="G25" s="137">
        <v>14.88</v>
      </c>
    </row>
    <row r="26" s="1" customFormat="1" ht="14.3" customHeight="1" spans="1:7">
      <c r="A26" s="6" t="s">
        <v>1154</v>
      </c>
      <c r="B26" s="6" t="s">
        <v>1155</v>
      </c>
      <c r="C26" s="6" t="s">
        <v>1156</v>
      </c>
      <c r="D26" s="6" t="s">
        <v>1157</v>
      </c>
      <c r="E26" s="137">
        <v>132.9</v>
      </c>
      <c r="F26" s="137"/>
      <c r="G26" s="137">
        <v>132.9</v>
      </c>
    </row>
    <row r="27" s="1" customFormat="1" ht="14.3" customHeight="1" spans="1:7">
      <c r="A27" s="6" t="s">
        <v>1158</v>
      </c>
      <c r="B27" s="6" t="s">
        <v>1159</v>
      </c>
      <c r="C27" s="6" t="s">
        <v>1160</v>
      </c>
      <c r="D27" s="6" t="s">
        <v>1161</v>
      </c>
      <c r="E27" s="137">
        <v>82.62</v>
      </c>
      <c r="F27" s="137"/>
      <c r="G27" s="137">
        <v>82.62</v>
      </c>
    </row>
    <row r="28" s="1" customFormat="1" ht="14.3" customHeight="1" spans="1:7">
      <c r="A28" s="6" t="s">
        <v>1162</v>
      </c>
      <c r="B28" s="6" t="s">
        <v>1163</v>
      </c>
      <c r="C28" s="6" t="s">
        <v>1164</v>
      </c>
      <c r="D28" s="6" t="s">
        <v>1165</v>
      </c>
      <c r="E28" s="137">
        <v>2</v>
      </c>
      <c r="F28" s="137"/>
      <c r="G28" s="137">
        <v>2</v>
      </c>
    </row>
    <row r="29" s="1" customFormat="1" ht="14.3" customHeight="1" spans="1:7">
      <c r="A29" s="6" t="s">
        <v>1166</v>
      </c>
      <c r="B29" s="6" t="s">
        <v>1167</v>
      </c>
      <c r="C29" s="6" t="s">
        <v>1139</v>
      </c>
      <c r="D29" s="6" t="s">
        <v>1140</v>
      </c>
      <c r="E29" s="137">
        <v>32</v>
      </c>
      <c r="F29" s="137"/>
      <c r="G29" s="137">
        <v>32</v>
      </c>
    </row>
    <row r="30" s="1" customFormat="1" ht="14.3" customHeight="1" spans="1:7">
      <c r="A30" s="6" t="s">
        <v>1168</v>
      </c>
      <c r="B30" s="6" t="s">
        <v>1169</v>
      </c>
      <c r="C30" s="6" t="s">
        <v>1139</v>
      </c>
      <c r="D30" s="6" t="s">
        <v>1140</v>
      </c>
      <c r="E30" s="137">
        <v>14</v>
      </c>
      <c r="F30" s="137"/>
      <c r="G30" s="137">
        <v>14</v>
      </c>
    </row>
    <row r="31" s="1" customFormat="1" ht="14.3" customHeight="1" spans="1:7">
      <c r="A31" s="6" t="s">
        <v>1125</v>
      </c>
      <c r="B31" s="6" t="s">
        <v>1126</v>
      </c>
      <c r="C31" s="6" t="s">
        <v>1129</v>
      </c>
      <c r="D31" s="6" t="s">
        <v>1130</v>
      </c>
      <c r="E31" s="137">
        <v>2194.5</v>
      </c>
      <c r="F31" s="137">
        <v>2194.5</v>
      </c>
      <c r="G31" s="137"/>
    </row>
    <row r="32" s="1" customFormat="1" ht="14.3" customHeight="1" spans="1:7">
      <c r="A32" s="6" t="s">
        <v>1119</v>
      </c>
      <c r="B32" s="6" t="s">
        <v>1120</v>
      </c>
      <c r="C32" s="6" t="s">
        <v>1129</v>
      </c>
      <c r="D32" s="6" t="s">
        <v>1130</v>
      </c>
      <c r="E32" s="137">
        <v>4796.28</v>
      </c>
      <c r="F32" s="137">
        <v>4796.28</v>
      </c>
      <c r="G32" s="137"/>
    </row>
    <row r="33" s="1" customFormat="1" ht="22.6" customHeight="1" spans="1:7">
      <c r="A33" s="6" t="s">
        <v>1117</v>
      </c>
      <c r="B33" s="6" t="s">
        <v>1118</v>
      </c>
      <c r="C33" s="6" t="s">
        <v>1129</v>
      </c>
      <c r="D33" s="6" t="s">
        <v>1130</v>
      </c>
      <c r="E33" s="137">
        <v>4292.98</v>
      </c>
      <c r="F33" s="137">
        <v>4292.98</v>
      </c>
      <c r="G33" s="137"/>
    </row>
    <row r="34" s="1" customFormat="1" ht="14.3" customHeight="1" spans="1:7">
      <c r="A34" s="6" t="s">
        <v>1158</v>
      </c>
      <c r="B34" s="6" t="s">
        <v>1159</v>
      </c>
      <c r="C34" s="6" t="s">
        <v>1170</v>
      </c>
      <c r="D34" s="6" t="s">
        <v>1171</v>
      </c>
      <c r="E34" s="137">
        <v>7</v>
      </c>
      <c r="F34" s="137"/>
      <c r="G34" s="137">
        <v>7</v>
      </c>
    </row>
    <row r="35" s="1" customFormat="1" ht="14.3" customHeight="1" spans="1:7">
      <c r="A35" s="6" t="s">
        <v>1141</v>
      </c>
      <c r="B35" s="6" t="s">
        <v>1142</v>
      </c>
      <c r="C35" s="6" t="s">
        <v>1170</v>
      </c>
      <c r="D35" s="6" t="s">
        <v>1171</v>
      </c>
      <c r="E35" s="137">
        <v>422.94</v>
      </c>
      <c r="F35" s="137"/>
      <c r="G35" s="137">
        <v>422.94</v>
      </c>
    </row>
    <row r="36" s="1" customFormat="1" ht="14.3" customHeight="1" spans="1:7">
      <c r="A36" s="6" t="s">
        <v>1143</v>
      </c>
      <c r="B36" s="6" t="s">
        <v>1144</v>
      </c>
      <c r="C36" s="6" t="s">
        <v>1170</v>
      </c>
      <c r="D36" s="6" t="s">
        <v>1171</v>
      </c>
      <c r="E36" s="137">
        <v>632.36</v>
      </c>
      <c r="F36" s="137"/>
      <c r="G36" s="137">
        <v>632.36</v>
      </c>
    </row>
    <row r="37" s="1" customFormat="1" ht="14.3" customHeight="1" spans="1:7">
      <c r="A37" s="6" t="s">
        <v>1172</v>
      </c>
      <c r="B37" s="6" t="s">
        <v>1173</v>
      </c>
      <c r="C37" s="6" t="s">
        <v>1174</v>
      </c>
      <c r="D37" s="6" t="s">
        <v>1175</v>
      </c>
      <c r="E37" s="137">
        <v>798.25</v>
      </c>
      <c r="F37" s="137">
        <v>798.25</v>
      </c>
      <c r="G37" s="137"/>
    </row>
    <row r="38" s="1" customFormat="1" ht="14.3" customHeight="1" spans="1:7">
      <c r="A38" s="6" t="s">
        <v>1176</v>
      </c>
      <c r="B38" s="6" t="s">
        <v>1177</v>
      </c>
      <c r="C38" s="6" t="s">
        <v>1121</v>
      </c>
      <c r="D38" s="6" t="s">
        <v>1122</v>
      </c>
      <c r="E38" s="137">
        <v>4355.14</v>
      </c>
      <c r="F38" s="137">
        <v>4355.14</v>
      </c>
      <c r="G38" s="137"/>
    </row>
    <row r="39" s="1" customFormat="1" ht="14.3" customHeight="1" spans="1:7">
      <c r="A39" s="6" t="s">
        <v>1137</v>
      </c>
      <c r="B39" s="6" t="s">
        <v>1138</v>
      </c>
      <c r="C39" s="6" t="s">
        <v>1170</v>
      </c>
      <c r="D39" s="6" t="s">
        <v>1171</v>
      </c>
      <c r="E39" s="137">
        <v>35.85</v>
      </c>
      <c r="F39" s="137"/>
      <c r="G39" s="137">
        <v>35.85</v>
      </c>
    </row>
    <row r="40" s="1" customFormat="1" ht="14.3" customHeight="1" spans="1:7">
      <c r="A40" s="6" t="s">
        <v>1176</v>
      </c>
      <c r="B40" s="6" t="s">
        <v>1177</v>
      </c>
      <c r="C40" s="6" t="s">
        <v>1178</v>
      </c>
      <c r="D40" s="6" t="s">
        <v>1179</v>
      </c>
      <c r="E40" s="137">
        <v>1874.47</v>
      </c>
      <c r="F40" s="137">
        <v>1874.47</v>
      </c>
      <c r="G40" s="137"/>
    </row>
    <row r="41" s="1" customFormat="1" ht="14.3" customHeight="1" spans="1:7">
      <c r="A41" s="6" t="s">
        <v>1180</v>
      </c>
      <c r="B41" s="6" t="s">
        <v>1181</v>
      </c>
      <c r="C41" s="6" t="s">
        <v>1111</v>
      </c>
      <c r="D41" s="6" t="s">
        <v>1112</v>
      </c>
      <c r="E41" s="137">
        <v>63.84</v>
      </c>
      <c r="F41" s="137">
        <v>63.84</v>
      </c>
      <c r="G41" s="137"/>
    </row>
    <row r="42" s="1" customFormat="1" ht="14.3" customHeight="1" spans="1:7">
      <c r="A42" s="6" t="s">
        <v>1182</v>
      </c>
      <c r="B42" s="6" t="s">
        <v>1183</v>
      </c>
      <c r="C42" s="6" t="s">
        <v>1184</v>
      </c>
      <c r="D42" s="6" t="s">
        <v>1185</v>
      </c>
      <c r="E42" s="137">
        <v>5507.79</v>
      </c>
      <c r="F42" s="137">
        <v>5507.79</v>
      </c>
      <c r="G42" s="137"/>
    </row>
    <row r="43" s="1" customFormat="1" ht="14.3" customHeight="1" spans="1:7">
      <c r="A43" s="6" t="s">
        <v>1186</v>
      </c>
      <c r="B43" s="6" t="s">
        <v>1187</v>
      </c>
      <c r="C43" s="6" t="s">
        <v>1188</v>
      </c>
      <c r="D43" s="6" t="s">
        <v>1189</v>
      </c>
      <c r="E43" s="137">
        <v>314.19</v>
      </c>
      <c r="F43" s="137"/>
      <c r="G43" s="137">
        <v>314.19</v>
      </c>
    </row>
    <row r="44" s="1" customFormat="1" ht="14.3" customHeight="1" spans="1:7">
      <c r="A44" s="6" t="s">
        <v>1190</v>
      </c>
      <c r="B44" s="6" t="s">
        <v>1191</v>
      </c>
      <c r="C44" s="6" t="s">
        <v>1139</v>
      </c>
      <c r="D44" s="6" t="s">
        <v>1140</v>
      </c>
      <c r="E44" s="137">
        <v>8.89</v>
      </c>
      <c r="F44" s="137"/>
      <c r="G44" s="137">
        <v>8.89</v>
      </c>
    </row>
    <row r="45" s="1" customFormat="1" ht="14.3" customHeight="1" spans="1:7">
      <c r="A45" s="6" t="s">
        <v>1192</v>
      </c>
      <c r="B45" s="6" t="s">
        <v>1193</v>
      </c>
      <c r="C45" s="6" t="s">
        <v>1139</v>
      </c>
      <c r="D45" s="6" t="s">
        <v>1140</v>
      </c>
      <c r="E45" s="137">
        <v>4.72</v>
      </c>
      <c r="F45" s="137"/>
      <c r="G45" s="137">
        <v>4.72</v>
      </c>
    </row>
    <row r="46" s="1" customFormat="1" ht="14.3" customHeight="1" spans="1:7">
      <c r="A46" s="6" t="s">
        <v>1176</v>
      </c>
      <c r="B46" s="6" t="s">
        <v>1177</v>
      </c>
      <c r="C46" s="6" t="s">
        <v>1129</v>
      </c>
      <c r="D46" s="6" t="s">
        <v>1130</v>
      </c>
      <c r="E46" s="137">
        <v>2103.01</v>
      </c>
      <c r="F46" s="137">
        <v>2103.01</v>
      </c>
      <c r="G46" s="137"/>
    </row>
    <row r="47" s="1" customFormat="1" ht="14.3" customHeight="1" spans="1:7">
      <c r="A47" s="6" t="s">
        <v>1180</v>
      </c>
      <c r="B47" s="6" t="s">
        <v>1181</v>
      </c>
      <c r="C47" s="6" t="s">
        <v>1129</v>
      </c>
      <c r="D47" s="6" t="s">
        <v>1130</v>
      </c>
      <c r="E47" s="137">
        <v>42.9838</v>
      </c>
      <c r="F47" s="137">
        <v>42.9838</v>
      </c>
      <c r="G47" s="137"/>
    </row>
    <row r="48" s="1" customFormat="1" ht="14.3" customHeight="1" spans="1:7">
      <c r="A48" s="6" t="s">
        <v>1182</v>
      </c>
      <c r="B48" s="6" t="s">
        <v>1183</v>
      </c>
      <c r="C48" s="6" t="s">
        <v>1129</v>
      </c>
      <c r="D48" s="6" t="s">
        <v>1130</v>
      </c>
      <c r="E48" s="137">
        <v>97.02</v>
      </c>
      <c r="F48" s="137">
        <v>97.02</v>
      </c>
      <c r="G48" s="137"/>
    </row>
    <row r="49" s="1" customFormat="1" ht="14.3" customHeight="1" spans="1:7">
      <c r="A49" s="6" t="s">
        <v>1149</v>
      </c>
      <c r="B49" s="6" t="s">
        <v>1150</v>
      </c>
      <c r="C49" s="6" t="s">
        <v>1170</v>
      </c>
      <c r="D49" s="6" t="s">
        <v>1171</v>
      </c>
      <c r="E49" s="137">
        <v>99.66</v>
      </c>
      <c r="F49" s="137"/>
      <c r="G49" s="137">
        <v>99.66</v>
      </c>
    </row>
    <row r="50" s="1" customFormat="1" ht="14.3" customHeight="1" spans="1:7">
      <c r="A50" s="6" t="s">
        <v>1194</v>
      </c>
      <c r="B50" s="6" t="s">
        <v>1171</v>
      </c>
      <c r="C50" s="6" t="s">
        <v>1195</v>
      </c>
      <c r="D50" s="6" t="s">
        <v>1196</v>
      </c>
      <c r="E50" s="137">
        <v>139.46</v>
      </c>
      <c r="F50" s="137"/>
      <c r="G50" s="137">
        <v>139.46</v>
      </c>
    </row>
    <row r="51" s="1" customFormat="1" ht="14.3" customHeight="1" spans="1:7">
      <c r="A51" s="6" t="s">
        <v>1151</v>
      </c>
      <c r="B51" s="6" t="s">
        <v>1152</v>
      </c>
      <c r="C51" s="6" t="s">
        <v>1170</v>
      </c>
      <c r="D51" s="6" t="s">
        <v>1171</v>
      </c>
      <c r="E51" s="137">
        <v>2.4</v>
      </c>
      <c r="F51" s="137"/>
      <c r="G51" s="137">
        <v>2.4</v>
      </c>
    </row>
    <row r="52" s="1" customFormat="1" ht="14.3" customHeight="1" spans="1:7">
      <c r="A52" s="6" t="s">
        <v>1197</v>
      </c>
      <c r="B52" s="6" t="s">
        <v>1198</v>
      </c>
      <c r="C52" s="6" t="s">
        <v>1170</v>
      </c>
      <c r="D52" s="6" t="s">
        <v>1171</v>
      </c>
      <c r="E52" s="137">
        <v>1</v>
      </c>
      <c r="F52" s="137"/>
      <c r="G52" s="137">
        <v>1</v>
      </c>
    </row>
    <row r="53" s="1" customFormat="1" ht="14.3" customHeight="1" spans="1:7">
      <c r="A53" s="6" t="s">
        <v>1199</v>
      </c>
      <c r="B53" s="6" t="s">
        <v>1200</v>
      </c>
      <c r="C53" s="6" t="s">
        <v>1170</v>
      </c>
      <c r="D53" s="6" t="s">
        <v>1171</v>
      </c>
      <c r="E53" s="137">
        <v>21.5</v>
      </c>
      <c r="F53" s="137"/>
      <c r="G53" s="137">
        <v>21.5</v>
      </c>
    </row>
    <row r="54" s="1" customFormat="1" ht="14.3" customHeight="1" spans="1:7">
      <c r="A54" s="6" t="s">
        <v>1154</v>
      </c>
      <c r="B54" s="6" t="s">
        <v>1155</v>
      </c>
      <c r="C54" s="6" t="s">
        <v>1170</v>
      </c>
      <c r="D54" s="6" t="s">
        <v>1171</v>
      </c>
      <c r="E54" s="137">
        <v>76.4</v>
      </c>
      <c r="F54" s="137"/>
      <c r="G54" s="137">
        <v>76.4</v>
      </c>
    </row>
    <row r="55" s="1" customFormat="1" ht="14.3" customHeight="1" spans="1:7">
      <c r="A55" s="6" t="s">
        <v>1186</v>
      </c>
      <c r="B55" s="6" t="s">
        <v>1187</v>
      </c>
      <c r="C55" s="6" t="s">
        <v>1170</v>
      </c>
      <c r="D55" s="6" t="s">
        <v>1171</v>
      </c>
      <c r="E55" s="137">
        <v>874</v>
      </c>
      <c r="F55" s="137"/>
      <c r="G55" s="137">
        <v>874</v>
      </c>
    </row>
    <row r="56" s="1" customFormat="1" ht="14.3" customHeight="1" spans="1:7">
      <c r="A56" s="6" t="s">
        <v>1201</v>
      </c>
      <c r="B56" s="6" t="s">
        <v>1202</v>
      </c>
      <c r="C56" s="6" t="s">
        <v>1203</v>
      </c>
      <c r="D56" s="6" t="s">
        <v>1204</v>
      </c>
      <c r="E56" s="137">
        <v>4.8</v>
      </c>
      <c r="F56" s="137"/>
      <c r="G56" s="137">
        <v>4.8</v>
      </c>
    </row>
    <row r="57" s="1" customFormat="1" ht="14.3" customHeight="1" spans="1:7">
      <c r="A57" s="6" t="s">
        <v>1190</v>
      </c>
      <c r="B57" s="6" t="s">
        <v>1191</v>
      </c>
      <c r="C57" s="6" t="s">
        <v>1170</v>
      </c>
      <c r="D57" s="6" t="s">
        <v>1171</v>
      </c>
      <c r="E57" s="137">
        <v>17</v>
      </c>
      <c r="F57" s="137"/>
      <c r="G57" s="137">
        <v>17</v>
      </c>
    </row>
    <row r="58" s="1" customFormat="1" ht="14.3" customHeight="1" spans="1:7">
      <c r="A58" s="6" t="s">
        <v>1147</v>
      </c>
      <c r="B58" s="6" t="s">
        <v>1148</v>
      </c>
      <c r="C58" s="6" t="s">
        <v>1170</v>
      </c>
      <c r="D58" s="6" t="s">
        <v>1171</v>
      </c>
      <c r="E58" s="137">
        <v>8.96</v>
      </c>
      <c r="F58" s="137"/>
      <c r="G58" s="137">
        <v>8.96</v>
      </c>
    </row>
    <row r="59" s="1" customFormat="1" ht="14.3" customHeight="1" spans="1:7">
      <c r="A59" s="6" t="s">
        <v>1166</v>
      </c>
      <c r="B59" s="6" t="s">
        <v>1167</v>
      </c>
      <c r="C59" s="6" t="s">
        <v>1170</v>
      </c>
      <c r="D59" s="6" t="s">
        <v>1171</v>
      </c>
      <c r="E59" s="137">
        <v>66.48</v>
      </c>
      <c r="F59" s="137"/>
      <c r="G59" s="137">
        <v>66.48</v>
      </c>
    </row>
    <row r="60" s="1" customFormat="1" ht="14.3" customHeight="1" spans="1:7">
      <c r="A60" s="6" t="s">
        <v>1162</v>
      </c>
      <c r="B60" s="6" t="s">
        <v>1163</v>
      </c>
      <c r="C60" s="6" t="s">
        <v>1170</v>
      </c>
      <c r="D60" s="6" t="s">
        <v>1171</v>
      </c>
      <c r="E60" s="137">
        <v>8.9</v>
      </c>
      <c r="F60" s="137"/>
      <c r="G60" s="137">
        <v>8.9</v>
      </c>
    </row>
    <row r="61" s="1" customFormat="1" ht="14.3" customHeight="1" spans="1:7">
      <c r="A61" s="6" t="s">
        <v>1205</v>
      </c>
      <c r="B61" s="6" t="s">
        <v>1206</v>
      </c>
      <c r="C61" s="6" t="s">
        <v>1170</v>
      </c>
      <c r="D61" s="6" t="s">
        <v>1171</v>
      </c>
      <c r="E61" s="137">
        <v>0.7</v>
      </c>
      <c r="F61" s="137"/>
      <c r="G61" s="137">
        <v>0.7</v>
      </c>
    </row>
    <row r="62" s="1" customFormat="1" ht="14.3" customHeight="1" spans="1:7">
      <c r="A62" s="6" t="s">
        <v>1207</v>
      </c>
      <c r="B62" s="6" t="s">
        <v>1208</v>
      </c>
      <c r="C62" s="6" t="s">
        <v>1170</v>
      </c>
      <c r="D62" s="6" t="s">
        <v>1171</v>
      </c>
      <c r="E62" s="137">
        <v>3</v>
      </c>
      <c r="F62" s="137"/>
      <c r="G62" s="137">
        <v>3</v>
      </c>
    </row>
    <row r="63" s="1" customFormat="1" ht="14.3" customHeight="1" spans="1:7">
      <c r="A63" s="6" t="s">
        <v>1168</v>
      </c>
      <c r="B63" s="6" t="s">
        <v>1169</v>
      </c>
      <c r="C63" s="6" t="s">
        <v>1170</v>
      </c>
      <c r="D63" s="6" t="s">
        <v>1171</v>
      </c>
      <c r="E63" s="137">
        <v>11.14</v>
      </c>
      <c r="F63" s="137"/>
      <c r="G63" s="137">
        <v>11.14</v>
      </c>
    </row>
    <row r="64" s="1" customFormat="1" ht="14.3" customHeight="1" spans="1:7">
      <c r="A64" s="6" t="s">
        <v>1192</v>
      </c>
      <c r="B64" s="6" t="s">
        <v>1193</v>
      </c>
      <c r="C64" s="6" t="s">
        <v>1170</v>
      </c>
      <c r="D64" s="6" t="s">
        <v>1171</v>
      </c>
      <c r="E64" s="137">
        <v>1.76</v>
      </c>
      <c r="F64" s="137"/>
      <c r="G64" s="137">
        <v>1.76</v>
      </c>
    </row>
    <row r="65" s="1" customFormat="1" ht="14.3" customHeight="1" spans="1:7">
      <c r="A65" s="6" t="s">
        <v>1197</v>
      </c>
      <c r="B65" s="6" t="s">
        <v>1198</v>
      </c>
      <c r="C65" s="6" t="s">
        <v>1209</v>
      </c>
      <c r="D65" s="6" t="s">
        <v>1210</v>
      </c>
      <c r="E65" s="137">
        <v>2.3</v>
      </c>
      <c r="F65" s="137"/>
      <c r="G65" s="137">
        <v>2.3</v>
      </c>
    </row>
    <row r="66" s="1" customFormat="1" ht="14.3" customHeight="1" spans="1:7">
      <c r="A66" s="6" t="s">
        <v>1194</v>
      </c>
      <c r="B66" s="6" t="s">
        <v>1171</v>
      </c>
      <c r="C66" s="6" t="s">
        <v>1211</v>
      </c>
      <c r="D66" s="6" t="s">
        <v>1212</v>
      </c>
      <c r="E66" s="137">
        <v>20.76</v>
      </c>
      <c r="F66" s="137"/>
      <c r="G66" s="137">
        <v>20.76</v>
      </c>
    </row>
    <row r="67" s="1" customFormat="1" ht="14.3" customHeight="1" spans="1:7">
      <c r="A67" s="6" t="s">
        <v>1205</v>
      </c>
      <c r="B67" s="6" t="s">
        <v>1206</v>
      </c>
      <c r="C67" s="6" t="s">
        <v>1213</v>
      </c>
      <c r="D67" s="6" t="s">
        <v>1206</v>
      </c>
      <c r="E67" s="137">
        <v>0.5</v>
      </c>
      <c r="F67" s="137"/>
      <c r="G67" s="137">
        <v>0.5</v>
      </c>
    </row>
    <row r="68" s="1" customFormat="1" ht="14.3" customHeight="1" spans="1:7">
      <c r="A68" s="6" t="s">
        <v>1214</v>
      </c>
      <c r="B68" s="6" t="s">
        <v>1215</v>
      </c>
      <c r="C68" s="6" t="s">
        <v>1139</v>
      </c>
      <c r="D68" s="6" t="s">
        <v>1140</v>
      </c>
      <c r="E68" s="137">
        <v>7</v>
      </c>
      <c r="F68" s="137"/>
      <c r="G68" s="137">
        <v>7</v>
      </c>
    </row>
    <row r="69" s="1" customFormat="1" ht="14.3" customHeight="1" spans="1:7">
      <c r="A69" s="6" t="s">
        <v>1201</v>
      </c>
      <c r="B69" s="6" t="s">
        <v>1202</v>
      </c>
      <c r="C69" s="6" t="s">
        <v>1216</v>
      </c>
      <c r="D69" s="6" t="s">
        <v>1217</v>
      </c>
      <c r="E69" s="137">
        <v>15</v>
      </c>
      <c r="F69" s="137"/>
      <c r="G69" s="137">
        <v>15</v>
      </c>
    </row>
    <row r="70" s="1" customFormat="1" ht="14.3" customHeight="1" spans="1:7">
      <c r="A70" s="6" t="s">
        <v>1218</v>
      </c>
      <c r="B70" s="6" t="s">
        <v>1219</v>
      </c>
      <c r="C70" s="6" t="s">
        <v>1156</v>
      </c>
      <c r="D70" s="6" t="s">
        <v>1157</v>
      </c>
      <c r="E70" s="137">
        <v>14.8</v>
      </c>
      <c r="F70" s="137"/>
      <c r="G70" s="137">
        <v>14.8</v>
      </c>
    </row>
    <row r="71" s="1" customFormat="1" ht="14.3" customHeight="1" spans="1:7">
      <c r="A71" s="6" t="s">
        <v>1220</v>
      </c>
      <c r="B71" s="6" t="s">
        <v>1221</v>
      </c>
      <c r="C71" s="6" t="s">
        <v>1170</v>
      </c>
      <c r="D71" s="6" t="s">
        <v>1171</v>
      </c>
      <c r="E71" s="137">
        <v>0.3</v>
      </c>
      <c r="F71" s="137"/>
      <c r="G71" s="137">
        <v>0.3</v>
      </c>
    </row>
    <row r="72" s="1" customFormat="1" ht="14.3" customHeight="1" spans="1:7">
      <c r="A72" s="6" t="s">
        <v>1214</v>
      </c>
      <c r="B72" s="6" t="s">
        <v>1215</v>
      </c>
      <c r="C72" s="6" t="s">
        <v>1170</v>
      </c>
      <c r="D72" s="6" t="s">
        <v>1171</v>
      </c>
      <c r="E72" s="137">
        <v>0.18</v>
      </c>
      <c r="F72" s="137"/>
      <c r="G72" s="137">
        <v>0.18</v>
      </c>
    </row>
    <row r="73" s="1" customFormat="1" ht="14.3" customHeight="1" spans="1:7">
      <c r="A73" s="6" t="s">
        <v>1194</v>
      </c>
      <c r="B73" s="6" t="s">
        <v>1171</v>
      </c>
      <c r="C73" s="6" t="s">
        <v>1170</v>
      </c>
      <c r="D73" s="6" t="s">
        <v>1171</v>
      </c>
      <c r="E73" s="137">
        <v>7.72</v>
      </c>
      <c r="F73" s="137"/>
      <c r="G73" s="137">
        <v>7.72</v>
      </c>
    </row>
  </sheetData>
  <mergeCells count="5">
    <mergeCell ref="A1:G1"/>
    <mergeCell ref="B2:F2"/>
    <mergeCell ref="A3:B3"/>
    <mergeCell ref="C3:D3"/>
    <mergeCell ref="E3:G3"/>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showZeros="0" workbookViewId="0">
      <selection activeCell="O6" sqref="O6"/>
    </sheetView>
  </sheetViews>
  <sheetFormatPr defaultColWidth="9" defaultRowHeight="13.5" outlineLevelCol="1"/>
  <cols>
    <col min="1" max="1" width="44.125" customWidth="1"/>
    <col min="2" max="2" width="38.75" customWidth="1"/>
  </cols>
  <sheetData>
    <row r="1" ht="39" customHeight="1" spans="1:2">
      <c r="A1" s="67" t="s">
        <v>1222</v>
      </c>
      <c r="B1" s="67"/>
    </row>
    <row r="2" ht="21" customHeight="1" spans="2:2">
      <c r="B2" s="86" t="s">
        <v>1</v>
      </c>
    </row>
    <row r="3" ht="36" customHeight="1" spans="1:2">
      <c r="A3" s="88" t="s">
        <v>2</v>
      </c>
      <c r="B3" s="88" t="s">
        <v>21</v>
      </c>
    </row>
    <row r="4" ht="44" customHeight="1" spans="1:2">
      <c r="A4" s="93" t="s">
        <v>1223</v>
      </c>
      <c r="B4" s="133"/>
    </row>
    <row r="5" ht="44" customHeight="1" spans="1:2">
      <c r="A5" s="93" t="s">
        <v>1152</v>
      </c>
      <c r="B5" s="133">
        <v>209</v>
      </c>
    </row>
    <row r="6" ht="44" customHeight="1" spans="1:2">
      <c r="A6" s="93" t="s">
        <v>1224</v>
      </c>
      <c r="B6" s="133">
        <f>SUM(B7:B8)</f>
        <v>571</v>
      </c>
    </row>
    <row r="7" ht="44" customHeight="1" spans="1:2">
      <c r="A7" s="93" t="s">
        <v>1225</v>
      </c>
      <c r="B7" s="133">
        <v>464</v>
      </c>
    </row>
    <row r="8" ht="44" customHeight="1" spans="1:2">
      <c r="A8" s="93" t="s">
        <v>1226</v>
      </c>
      <c r="B8" s="133">
        <v>107</v>
      </c>
    </row>
    <row r="9" ht="44" customHeight="1" spans="1:2">
      <c r="A9" s="88" t="s">
        <v>81</v>
      </c>
      <c r="B9" s="88">
        <f>B4+B5+B6</f>
        <v>780</v>
      </c>
    </row>
    <row r="10" ht="93" customHeight="1" spans="1:2">
      <c r="A10" s="134" t="s">
        <v>1227</v>
      </c>
      <c r="B10" s="134"/>
    </row>
  </sheetData>
  <mergeCells count="2">
    <mergeCell ref="A1:B1"/>
    <mergeCell ref="A10:B1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29</vt:i4>
      </vt:variant>
    </vt:vector>
  </HeadingPairs>
  <TitlesOfParts>
    <vt:vector size="29" baseType="lpstr">
      <vt:lpstr>2022年汝阳县一般公共预算收支预算总表</vt:lpstr>
      <vt:lpstr>2022年汝阳县一般公共预算收入预算表</vt:lpstr>
      <vt:lpstr>2022年汝阳县一般公共预算支出预算表</vt:lpstr>
      <vt:lpstr>2022年汝阳县县级一般公共预算收入预算表</vt:lpstr>
      <vt:lpstr>2022年汝阳县县级一般公共预算支出预算表</vt:lpstr>
      <vt:lpstr>2022年汝阳县县级一般公共预算支出预算表（项级）</vt:lpstr>
      <vt:lpstr>2022年汝阳县县本级一般公共预算支出预算表</vt:lpstr>
      <vt:lpstr>2022年汝阳县一般公共预算基本支出表</vt:lpstr>
      <vt:lpstr>2022年汝阳县一般公共预算“三公”经费支出预算表</vt:lpstr>
      <vt:lpstr>2022年税收返还和转移支付预算表</vt:lpstr>
      <vt:lpstr>2021年和2022年政府一般债务限额余额情况表</vt:lpstr>
      <vt:lpstr>2022年汝阳县政府性基金收支预算总表</vt:lpstr>
      <vt:lpstr>2022年汝阳县政府性基金收入预算表</vt:lpstr>
      <vt:lpstr>2022年汝阳县政府性基金支出预算表</vt:lpstr>
      <vt:lpstr>2022年汝阳县县级政府性基金收入预算表</vt:lpstr>
      <vt:lpstr>2022年汝阳县县级政府性基金支出预算表</vt:lpstr>
      <vt:lpstr>2022年政府性基金预算转移支付表</vt:lpstr>
      <vt:lpstr>2021年和2022年政府专项债务限额余额情况表</vt:lpstr>
      <vt:lpstr>2022年汝阳县新增政府专项债券安排情况</vt:lpstr>
      <vt:lpstr>2022年汝阳县国有资本经营收支预算表</vt:lpstr>
      <vt:lpstr>2022年度汝阳县国有资本经营收入预算表</vt:lpstr>
      <vt:lpstr>2022年度汝阳县国有资本经营支出预算表</vt:lpstr>
      <vt:lpstr>2022年度汝阳县本级国有资本经营支出预算表</vt:lpstr>
      <vt:lpstr>2022年国有资本经营预算转移支付情况表</vt:lpstr>
      <vt:lpstr>汝阳县2022年社会保险基金收入预算</vt:lpstr>
      <vt:lpstr>汝阳县2022年社会保险基金支出预算</vt:lpstr>
      <vt:lpstr>2022年汝阳县政府采购预算表</vt:lpstr>
      <vt:lpstr>2022年汝阳县政府购买服务预算表</vt:lpstr>
      <vt:lpstr>2022年汝阳县行政事业单位资产配置申报表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飞跃</cp:lastModifiedBy>
  <dcterms:created xsi:type="dcterms:W3CDTF">2022-07-05T01:02:00Z</dcterms:created>
  <dcterms:modified xsi:type="dcterms:W3CDTF">2022-07-27T11:35:04Z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A7E99BCB293145789034684E144CD3E5</vt:lpwstr>
  </property>
</Properties>
</file>